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gfile01\share\小学校\教職員\一般\01. ファイルサーバー\R7 2025年度\04_教頭\行事予定７年度最新\"/>
    </mc:Choice>
  </mc:AlternateContent>
  <xr:revisionPtr revIDLastSave="0" documentId="13_ncr:1_{1EB52575-5A80-4B09-9B72-BD61DF688815}" xr6:coauthVersionLast="47" xr6:coauthVersionMax="47" xr10:uidLastSave="{00000000-0000-0000-0000-000000000000}"/>
  <bookViews>
    <workbookView xWindow="-120" yWindow="-120" windowWidth="29040" windowHeight="15720" tabRatio="665" xr2:uid="{00000000-000D-0000-FFFF-FFFF00000000}"/>
  </bookViews>
  <sheets>
    <sheet name="年間計画 R7 " sheetId="38" r:id="rId1"/>
    <sheet name="年間計画 R６ (二校会提出ﾌｧｲﾙ) " sheetId="37" r:id="rId2"/>
    <sheet name="年間計画 R5 (二校会提出ﾌｧｲﾙ)" sheetId="35" r:id="rId3"/>
    <sheet name="年間計画 R5 (CS学校運営会議提出資料)" sheetId="36" r:id="rId4"/>
    <sheet name="年間計画 R5 (これをﾒﾝﾃしていく)" sheetId="34" r:id="rId5"/>
    <sheet name="年間計画 R4" sheetId="28" r:id="rId6"/>
    <sheet name="年間計画 R4 (PTA総会提出)" sheetId="32" r:id="rId7"/>
    <sheet name="年間計画 R4 (給食算出)" sheetId="31" r:id="rId8"/>
    <sheet name="年間計画 R4 (R3第3会定例会付議)" sheetId="30" r:id="rId9"/>
    <sheet name="年間計画R3" sheetId="22" r:id="rId10"/>
    <sheet name="年間計画 (配付)" sheetId="26" r:id="rId11"/>
    <sheet name="年間計画 (配付) (2)" sheetId="27" r:id="rId12"/>
    <sheet name="実質時数計算" sheetId="16" r:id="rId13"/>
    <sheet name="時間割配列" sheetId="4" r:id="rId14"/>
    <sheet name="行事時数" sheetId="18" r:id="rId15"/>
    <sheet name="給食日数" sheetId="24" r:id="rId16"/>
    <sheet name="月当たり時数" sheetId="17" r:id="rId17"/>
    <sheet name="行事時数の基本" sheetId="19" r:id="rId18"/>
    <sheet name="曜日・時限ごとの欠課時数" sheetId="20" r:id="rId19"/>
  </sheets>
  <definedNames>
    <definedName name="_xlnm.Print_Area" localSheetId="16">月当たり時数!$A$1:$AN$63</definedName>
    <definedName name="_xlnm.Print_Area" localSheetId="14">行事時数!$A$1:$T$74</definedName>
    <definedName name="_xlnm.Print_Area" localSheetId="13">時間割配列!$A$1:$AO$34</definedName>
    <definedName name="_xlnm.Print_Area" localSheetId="12">実質時数計算!$A$1:$AM$126</definedName>
    <definedName name="_xlnm.Print_Area" localSheetId="11">'年間計画 (配付) (2)'!$AE$1:$BH$35</definedName>
    <definedName name="_xlnm.Print_Area" localSheetId="5">'年間計画 R4'!$A$1:$BH$42</definedName>
    <definedName name="_xlnm.Print_Area" localSheetId="6">'年間計画 R4 (PTA総会提出)'!$A$1:$AD$42</definedName>
    <definedName name="_xlnm.Print_Area" localSheetId="8">'年間計画 R4 (R3第3会定例会付議)'!$A$1:$BH$36</definedName>
    <definedName name="_xlnm.Print_Area" localSheetId="7">'年間計画 R4 (給食算出)'!$A$1:$BH$49</definedName>
    <definedName name="_xlnm.Print_Area" localSheetId="4">'年間計画 R5 (これをﾒﾝﾃしていく)'!$A$1:$BH$42</definedName>
    <definedName name="_xlnm.Print_Area" localSheetId="2">'年間計画 R5 (二校会提出ﾌｧｲﾙ)'!$A$1:$BH$42</definedName>
    <definedName name="_xlnm.Print_Area" localSheetId="1">'年間計画 R６ (二校会提出ﾌｧｲﾙ) '!$A$1:$BH$42</definedName>
    <definedName name="_xlnm.Print_Area" localSheetId="0">'年間計画 R7 '!$A$1:$BH$42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1" i="38" l="1"/>
  <c r="BF37" i="38"/>
  <c r="BA37" i="38"/>
  <c r="AV37" i="38"/>
  <c r="M37" i="38"/>
  <c r="H37" i="38"/>
  <c r="U3" i="38"/>
  <c r="P3" i="38"/>
  <c r="K3" i="38"/>
  <c r="F3" i="38"/>
  <c r="BF38" i="38"/>
  <c r="BA38" i="38"/>
  <c r="AV38" i="38"/>
  <c r="AQ38" i="38"/>
  <c r="AQ37" i="38"/>
  <c r="AL38" i="38"/>
  <c r="AL37" i="38"/>
  <c r="AB38" i="38"/>
  <c r="AB37" i="38"/>
  <c r="M38" i="38"/>
  <c r="H38" i="38"/>
  <c r="C37" i="38"/>
  <c r="AG38" i="38"/>
  <c r="W38" i="38"/>
  <c r="R38" i="38"/>
  <c r="C38" i="38"/>
  <c r="AG37" i="38"/>
  <c r="W37" i="38"/>
  <c r="R37" i="38"/>
  <c r="BF38" i="37"/>
  <c r="BA38" i="37"/>
  <c r="AV38" i="37"/>
  <c r="AQ38" i="37"/>
  <c r="AL38" i="37"/>
  <c r="AG38" i="37"/>
  <c r="AB38" i="37"/>
  <c r="W38" i="37"/>
  <c r="R38" i="37"/>
  <c r="M38" i="37"/>
  <c r="H38" i="37"/>
  <c r="C38" i="37"/>
  <c r="BF37" i="37"/>
  <c r="BA37" i="37"/>
  <c r="AV37" i="37"/>
  <c r="AQ37" i="37"/>
  <c r="AL37" i="37"/>
  <c r="AG37" i="37"/>
  <c r="AB37" i="37"/>
  <c r="W37" i="37"/>
  <c r="R37" i="37"/>
  <c r="M37" i="37"/>
  <c r="H37" i="37"/>
  <c r="C37" i="37"/>
  <c r="U3" i="37"/>
  <c r="P3" i="37"/>
  <c r="K3" i="37"/>
  <c r="F3" i="37"/>
  <c r="AH3" i="37" s="1"/>
  <c r="BF1" i="37"/>
  <c r="AH3" i="38" l="1"/>
  <c r="BA41" i="38"/>
  <c r="M42" i="38"/>
  <c r="BA42" i="38"/>
  <c r="M41" i="38"/>
  <c r="AQ42" i="38"/>
  <c r="AQ41" i="38"/>
  <c r="BA41" i="37"/>
  <c r="BA42" i="37"/>
  <c r="AQ42" i="37"/>
  <c r="AQ41" i="37"/>
  <c r="M42" i="37"/>
  <c r="M41" i="37"/>
  <c r="BF1" i="36"/>
  <c r="BF38" i="36"/>
  <c r="BA38" i="36"/>
  <c r="AV38" i="36"/>
  <c r="AQ38" i="36"/>
  <c r="AL38" i="36"/>
  <c r="AG38" i="36"/>
  <c r="AB38" i="36"/>
  <c r="W38" i="36"/>
  <c r="R38" i="36"/>
  <c r="M38" i="36"/>
  <c r="H38" i="36"/>
  <c r="C38" i="36"/>
  <c r="BF37" i="36"/>
  <c r="BA37" i="36"/>
  <c r="BA41" i="36" s="1"/>
  <c r="AV37" i="36"/>
  <c r="AQ37" i="36"/>
  <c r="AL37" i="36"/>
  <c r="AG37" i="36"/>
  <c r="AB37" i="36"/>
  <c r="W37" i="36"/>
  <c r="R37" i="36"/>
  <c r="M37" i="36"/>
  <c r="H37" i="36"/>
  <c r="C37" i="36"/>
  <c r="U3" i="36"/>
  <c r="P3" i="36"/>
  <c r="K3" i="36"/>
  <c r="F3" i="36"/>
  <c r="AQ3" i="38" l="1"/>
  <c r="AV3" i="38" s="1"/>
  <c r="M41" i="36"/>
  <c r="BA42" i="36"/>
  <c r="AH3" i="36"/>
  <c r="AQ3" i="37"/>
  <c r="AL3" i="37" s="1"/>
  <c r="AQ41" i="36"/>
  <c r="M42" i="36"/>
  <c r="AQ42" i="36"/>
  <c r="AQ3" i="36"/>
  <c r="BF38" i="35"/>
  <c r="BA38" i="35"/>
  <c r="AV38" i="35"/>
  <c r="AQ38" i="35"/>
  <c r="AL38" i="35"/>
  <c r="AG38" i="35"/>
  <c r="AB38" i="35"/>
  <c r="W38" i="35"/>
  <c r="AQ42" i="35" s="1"/>
  <c r="R38" i="35"/>
  <c r="M38" i="35"/>
  <c r="H38" i="35"/>
  <c r="C38" i="35"/>
  <c r="BF37" i="35"/>
  <c r="BA37" i="35"/>
  <c r="AV37" i="35"/>
  <c r="BA41" i="35" s="1"/>
  <c r="AQ37" i="35"/>
  <c r="AL37" i="35"/>
  <c r="AG37" i="35"/>
  <c r="AB37" i="35"/>
  <c r="W37" i="35"/>
  <c r="R37" i="35"/>
  <c r="M37" i="35"/>
  <c r="H37" i="35"/>
  <c r="C37" i="35"/>
  <c r="M41" i="35" s="1"/>
  <c r="U3" i="35"/>
  <c r="P3" i="35"/>
  <c r="K3" i="35"/>
  <c r="F3" i="35"/>
  <c r="BF1" i="35"/>
  <c r="AL3" i="38" l="1"/>
  <c r="AV3" i="37"/>
  <c r="AH3" i="35"/>
  <c r="AQ41" i="35"/>
  <c r="AQ3" i="35" s="1"/>
  <c r="M42" i="35"/>
  <c r="BA42" i="35"/>
  <c r="AL3" i="36"/>
  <c r="AV3" i="36"/>
  <c r="BF38" i="34"/>
  <c r="BA38" i="34"/>
  <c r="AV38" i="34"/>
  <c r="AQ38" i="34"/>
  <c r="AL38" i="34"/>
  <c r="AG38" i="34"/>
  <c r="AB38" i="34"/>
  <c r="W38" i="34"/>
  <c r="R38" i="34"/>
  <c r="M38" i="34"/>
  <c r="H38" i="34"/>
  <c r="C38" i="34"/>
  <c r="BF37" i="34"/>
  <c r="BA37" i="34"/>
  <c r="AV37" i="34"/>
  <c r="AQ37" i="34"/>
  <c r="AL37" i="34"/>
  <c r="AG37" i="34"/>
  <c r="AB37" i="34"/>
  <c r="W37" i="34"/>
  <c r="R37" i="34"/>
  <c r="M37" i="34"/>
  <c r="H37" i="34"/>
  <c r="C37" i="34"/>
  <c r="U3" i="34"/>
  <c r="P3" i="34"/>
  <c r="K3" i="34"/>
  <c r="F3" i="34"/>
  <c r="BF1" i="34"/>
  <c r="AV3" i="35" l="1"/>
  <c r="AL3" i="35"/>
  <c r="BA42" i="34"/>
  <c r="AH3" i="34"/>
  <c r="BA41" i="34"/>
  <c r="AQ42" i="34"/>
  <c r="AQ41" i="34"/>
  <c r="M42" i="34"/>
  <c r="M41" i="34"/>
  <c r="AQ3" i="34" l="1"/>
  <c r="BF38" i="32"/>
  <c r="BA38" i="32"/>
  <c r="AV38" i="32"/>
  <c r="BA42" i="32" s="1"/>
  <c r="AQ38" i="32"/>
  <c r="AL38" i="32"/>
  <c r="AG38" i="32"/>
  <c r="AB38" i="32"/>
  <c r="W38" i="32"/>
  <c r="R38" i="32"/>
  <c r="M38" i="32"/>
  <c r="H38" i="32"/>
  <c r="C38" i="32"/>
  <c r="M42" i="32" s="1"/>
  <c r="BF37" i="32"/>
  <c r="BA37" i="32"/>
  <c r="AV37" i="32"/>
  <c r="BA41" i="32" s="1"/>
  <c r="AQ37" i="32"/>
  <c r="AL37" i="32"/>
  <c r="AG37" i="32"/>
  <c r="AB37" i="32"/>
  <c r="W37" i="32"/>
  <c r="AQ41" i="32" s="1"/>
  <c r="R37" i="32"/>
  <c r="M37" i="32"/>
  <c r="H37" i="32"/>
  <c r="C37" i="32"/>
  <c r="U3" i="32"/>
  <c r="P3" i="32"/>
  <c r="K3" i="32"/>
  <c r="F3" i="32"/>
  <c r="AH3" i="32" s="1"/>
  <c r="BF1" i="32"/>
  <c r="M41" i="32" l="1"/>
  <c r="AQ3" i="32" s="1"/>
  <c r="AL3" i="32" s="1"/>
  <c r="AQ42" i="32"/>
  <c r="AV3" i="34"/>
  <c r="AL3" i="34"/>
  <c r="BF38" i="31"/>
  <c r="BA38" i="31"/>
  <c r="AV38" i="31"/>
  <c r="BA42" i="31" s="1"/>
  <c r="AQ38" i="31"/>
  <c r="AL38" i="31"/>
  <c r="AG38" i="31"/>
  <c r="AB38" i="31"/>
  <c r="W38" i="31"/>
  <c r="R38" i="31"/>
  <c r="M38" i="31"/>
  <c r="H38" i="31"/>
  <c r="C38" i="31"/>
  <c r="M42" i="31" s="1"/>
  <c r="BF37" i="31"/>
  <c r="BA37" i="31"/>
  <c r="AV37" i="31"/>
  <c r="AQ37" i="31"/>
  <c r="AL37" i="31"/>
  <c r="AG37" i="31"/>
  <c r="AB37" i="31"/>
  <c r="W37" i="31"/>
  <c r="AQ41" i="31" s="1"/>
  <c r="R37" i="31"/>
  <c r="M37" i="31"/>
  <c r="H37" i="31"/>
  <c r="C37" i="31"/>
  <c r="U3" i="31"/>
  <c r="P3" i="31"/>
  <c r="K3" i="31"/>
  <c r="F3" i="31"/>
  <c r="AH3" i="31" s="1"/>
  <c r="BF1" i="31"/>
  <c r="U3" i="28"/>
  <c r="P3" i="28"/>
  <c r="K3" i="28"/>
  <c r="AB37" i="28"/>
  <c r="M41" i="31" l="1"/>
  <c r="AQ42" i="31"/>
  <c r="BA41" i="31"/>
  <c r="AV3" i="32"/>
  <c r="F3" i="28"/>
  <c r="AQ3" i="31" l="1"/>
  <c r="BF1" i="30"/>
  <c r="AL3" i="31" l="1"/>
  <c r="AV3" i="31"/>
  <c r="BF38" i="28"/>
  <c r="BA38" i="28"/>
  <c r="AV38" i="28"/>
  <c r="AQ38" i="28"/>
  <c r="AL38" i="28"/>
  <c r="AG38" i="28"/>
  <c r="AB38" i="28"/>
  <c r="W38" i="28"/>
  <c r="R38" i="28"/>
  <c r="M38" i="28"/>
  <c r="H38" i="28"/>
  <c r="C38" i="28"/>
  <c r="BF37" i="28"/>
  <c r="BA37" i="28"/>
  <c r="AV37" i="28"/>
  <c r="AQ37" i="28"/>
  <c r="AL37" i="28"/>
  <c r="AG37" i="28"/>
  <c r="W37" i="28"/>
  <c r="R37" i="28"/>
  <c r="M37" i="28"/>
  <c r="H37" i="28"/>
  <c r="C37" i="28"/>
  <c r="BF1" i="28"/>
  <c r="M41" i="28" l="1"/>
  <c r="AQ42" i="28"/>
  <c r="M42" i="28"/>
  <c r="BA42" i="28"/>
  <c r="BA41" i="28"/>
  <c r="AH3" i="28"/>
  <c r="AQ41" i="28"/>
  <c r="BF38" i="27"/>
  <c r="BA38" i="27"/>
  <c r="AV38" i="27"/>
  <c r="AQ38" i="27"/>
  <c r="AL38" i="27"/>
  <c r="AG38" i="27"/>
  <c r="AB38" i="27"/>
  <c r="W38" i="27"/>
  <c r="AQ42" i="27" s="1"/>
  <c r="R38" i="27"/>
  <c r="M38" i="27"/>
  <c r="H38" i="27"/>
  <c r="C38" i="27"/>
  <c r="BF37" i="27"/>
  <c r="BA37" i="27"/>
  <c r="AV37" i="27"/>
  <c r="AQ37" i="27"/>
  <c r="AL37" i="27"/>
  <c r="AG37" i="27"/>
  <c r="AB37" i="27"/>
  <c r="W37" i="27"/>
  <c r="R37" i="27"/>
  <c r="M37" i="27"/>
  <c r="H37" i="27"/>
  <c r="C37" i="27"/>
  <c r="M41" i="27" s="1"/>
  <c r="U3" i="27"/>
  <c r="P3" i="27"/>
  <c r="K3" i="27"/>
  <c r="F3" i="27"/>
  <c r="BA41" i="27" l="1"/>
  <c r="AH3" i="27"/>
  <c r="AQ41" i="27"/>
  <c r="M42" i="27"/>
  <c r="AQ3" i="27"/>
  <c r="AV3" i="27" s="1"/>
  <c r="BA42" i="27"/>
  <c r="BA3" i="27" s="1"/>
  <c r="BB3" i="27" s="1"/>
  <c r="BD3" i="27" s="1"/>
  <c r="AQ3" i="28"/>
  <c r="AV3" i="28"/>
  <c r="BF1" i="26"/>
  <c r="F3" i="26"/>
  <c r="K3" i="26"/>
  <c r="P3" i="26"/>
  <c r="U3" i="26"/>
  <c r="C37" i="26"/>
  <c r="H37" i="26"/>
  <c r="M37" i="26"/>
  <c r="R37" i="26"/>
  <c r="W37" i="26"/>
  <c r="AB37" i="26"/>
  <c r="AG37" i="26"/>
  <c r="AL37" i="26"/>
  <c r="AQ37" i="26"/>
  <c r="AV37" i="26"/>
  <c r="BA37" i="26"/>
  <c r="BF37" i="26"/>
  <c r="C38" i="26"/>
  <c r="H38" i="26"/>
  <c r="M38" i="26"/>
  <c r="R38" i="26"/>
  <c r="W38" i="26"/>
  <c r="AB38" i="26"/>
  <c r="AG38" i="26"/>
  <c r="AL38" i="26"/>
  <c r="AQ38" i="26"/>
  <c r="AV38" i="26"/>
  <c r="BA38" i="26"/>
  <c r="BF38" i="26"/>
  <c r="M42" i="26"/>
  <c r="BA41" i="26" l="1"/>
  <c r="AH3" i="26"/>
  <c r="BA42" i="26"/>
  <c r="AQ41" i="26"/>
  <c r="AQ42" i="26"/>
  <c r="M41" i="26"/>
  <c r="AQ3" i="26" s="1"/>
  <c r="AL3" i="26" s="1"/>
  <c r="AL3" i="27"/>
  <c r="AL3" i="28"/>
  <c r="P3" i="22"/>
  <c r="F3" i="22"/>
  <c r="AV3" i="26" l="1"/>
  <c r="BA3" i="26"/>
  <c r="BB3" i="26" s="1"/>
  <c r="BD3" i="26" s="1"/>
  <c r="H38" i="22"/>
  <c r="BF1" i="22" l="1"/>
  <c r="U3" i="22" l="1"/>
  <c r="K3" i="22"/>
  <c r="AH3" i="22" l="1"/>
  <c r="D73" i="18"/>
  <c r="D62" i="18"/>
  <c r="D49" i="18"/>
  <c r="I40" i="18"/>
  <c r="H40" i="18"/>
  <c r="G40" i="18"/>
  <c r="F40" i="18"/>
  <c r="E40" i="18"/>
  <c r="D40" i="18"/>
  <c r="I15" i="18"/>
  <c r="H15" i="18"/>
  <c r="G15" i="18"/>
  <c r="F15" i="18"/>
  <c r="E15" i="18"/>
  <c r="D15" i="18"/>
  <c r="Q24" i="18"/>
  <c r="O46" i="18"/>
  <c r="T44" i="18"/>
  <c r="S44" i="18"/>
  <c r="R44" i="18"/>
  <c r="Q44" i="18"/>
  <c r="P44" i="18"/>
  <c r="O44" i="18"/>
  <c r="P43" i="18"/>
  <c r="T38" i="18"/>
  <c r="S38" i="18"/>
  <c r="R38" i="18"/>
  <c r="Q38" i="18"/>
  <c r="P38" i="18"/>
  <c r="O38" i="18"/>
  <c r="O33" i="18"/>
  <c r="O31" i="18"/>
  <c r="T32" i="18"/>
  <c r="S32" i="18"/>
  <c r="R32" i="18"/>
  <c r="Q32" i="18"/>
  <c r="P32" i="18"/>
  <c r="O32" i="18"/>
  <c r="S31" i="18"/>
  <c r="T24" i="18"/>
  <c r="S24" i="18"/>
  <c r="R24" i="18"/>
  <c r="P24" i="18"/>
  <c r="O24" i="18"/>
  <c r="T22" i="18"/>
  <c r="S22" i="18"/>
  <c r="R22" i="18"/>
  <c r="Q22" i="18"/>
  <c r="P22" i="18"/>
  <c r="O22" i="18"/>
  <c r="O23" i="18"/>
  <c r="P23" i="18"/>
  <c r="O21" i="18"/>
  <c r="P21" i="18"/>
  <c r="T20" i="18"/>
  <c r="S20" i="18"/>
  <c r="R20" i="18"/>
  <c r="Q20" i="18"/>
  <c r="P20" i="18"/>
  <c r="O20" i="18"/>
  <c r="O19" i="18"/>
  <c r="P19" i="18"/>
  <c r="I73" i="18"/>
  <c r="T13" i="18" s="1"/>
  <c r="H73" i="18"/>
  <c r="S13" i="18" s="1"/>
  <c r="G73" i="18"/>
  <c r="R13" i="18" s="1"/>
  <c r="F73" i="18"/>
  <c r="Q13" i="18" s="1"/>
  <c r="E73" i="18"/>
  <c r="P13" i="18" s="1"/>
  <c r="O13" i="18"/>
  <c r="U18" i="24"/>
  <c r="T18" i="24"/>
  <c r="R18" i="24"/>
  <c r="Q18" i="24"/>
  <c r="O18" i="24"/>
  <c r="N18" i="24"/>
  <c r="L18" i="24"/>
  <c r="K18" i="24"/>
  <c r="I18" i="24"/>
  <c r="H18" i="24"/>
  <c r="F18" i="24"/>
  <c r="E18" i="24"/>
  <c r="D18" i="24"/>
  <c r="C18" i="24"/>
  <c r="V17" i="24"/>
  <c r="S17" i="24"/>
  <c r="P17" i="24"/>
  <c r="M17" i="24"/>
  <c r="J17" i="24"/>
  <c r="G17" i="24"/>
  <c r="V16" i="24"/>
  <c r="S16" i="24"/>
  <c r="P16" i="24"/>
  <c r="M16" i="24"/>
  <c r="J16" i="24"/>
  <c r="G16" i="24"/>
  <c r="V15" i="24"/>
  <c r="S15" i="24"/>
  <c r="P15" i="24"/>
  <c r="M15" i="24"/>
  <c r="J15" i="24"/>
  <c r="G15" i="24"/>
  <c r="V14" i="24"/>
  <c r="S14" i="24"/>
  <c r="P14" i="24"/>
  <c r="M14" i="24"/>
  <c r="J14" i="24"/>
  <c r="G14" i="24"/>
  <c r="V13" i="24"/>
  <c r="S13" i="24"/>
  <c r="P13" i="24"/>
  <c r="M13" i="24"/>
  <c r="J13" i="24"/>
  <c r="G13" i="24"/>
  <c r="V12" i="24"/>
  <c r="S12" i="24"/>
  <c r="P12" i="24"/>
  <c r="M12" i="24"/>
  <c r="J12" i="24"/>
  <c r="G12" i="24"/>
  <c r="V11" i="24"/>
  <c r="S11" i="24"/>
  <c r="P11" i="24"/>
  <c r="M11" i="24"/>
  <c r="J11" i="24"/>
  <c r="G11" i="24"/>
  <c r="V10" i="24"/>
  <c r="S10" i="24"/>
  <c r="P10" i="24"/>
  <c r="M10" i="24"/>
  <c r="J10" i="24"/>
  <c r="G10" i="24"/>
  <c r="V9" i="24"/>
  <c r="S9" i="24"/>
  <c r="P9" i="24"/>
  <c r="M9" i="24"/>
  <c r="J9" i="24"/>
  <c r="G9" i="24"/>
  <c r="V8" i="24"/>
  <c r="S8" i="24"/>
  <c r="P8" i="24"/>
  <c r="M8" i="24"/>
  <c r="J8" i="24"/>
  <c r="G8" i="24"/>
  <c r="V7" i="24"/>
  <c r="S7" i="24"/>
  <c r="P7" i="24"/>
  <c r="M7" i="24"/>
  <c r="J7" i="24"/>
  <c r="G7" i="24"/>
  <c r="V6" i="24"/>
  <c r="S6" i="24"/>
  <c r="P6" i="24"/>
  <c r="P18" i="24" s="1"/>
  <c r="M6" i="24"/>
  <c r="J6" i="24"/>
  <c r="G6" i="24"/>
  <c r="T2" i="24"/>
  <c r="M18" i="24" l="1"/>
  <c r="J18" i="24"/>
  <c r="V18" i="24"/>
  <c r="G18" i="24"/>
  <c r="S18" i="24"/>
  <c r="BF38" i="22"/>
  <c r="BA38" i="22"/>
  <c r="AV38" i="22"/>
  <c r="AQ38" i="22"/>
  <c r="AL38" i="22"/>
  <c r="AG38" i="22"/>
  <c r="AB38" i="22"/>
  <c r="W38" i="22"/>
  <c r="R38" i="22"/>
  <c r="M38" i="22"/>
  <c r="C38" i="22"/>
  <c r="BF37" i="22"/>
  <c r="BA37" i="22"/>
  <c r="AV37" i="22"/>
  <c r="AQ37" i="22"/>
  <c r="AL37" i="22"/>
  <c r="AG37" i="22"/>
  <c r="AB37" i="22"/>
  <c r="W37" i="22"/>
  <c r="R37" i="22"/>
  <c r="M37" i="22"/>
  <c r="H37" i="22"/>
  <c r="C37" i="22"/>
  <c r="M41" i="22" l="1"/>
  <c r="M42" i="22"/>
  <c r="AQ41" i="22"/>
  <c r="AQ42" i="22"/>
  <c r="BA41" i="22"/>
  <c r="BA42" i="22"/>
  <c r="AQ3" i="22" l="1"/>
  <c r="AL3" i="22" s="1"/>
  <c r="BA3" i="22"/>
  <c r="AM101" i="16"/>
  <c r="AL101" i="16"/>
  <c r="AK101" i="16"/>
  <c r="AM94" i="16"/>
  <c r="AL94" i="16"/>
  <c r="AL129" i="16" s="1"/>
  <c r="AK94" i="16"/>
  <c r="AC115" i="16"/>
  <c r="AB115" i="16"/>
  <c r="AA115" i="16"/>
  <c r="AC101" i="16"/>
  <c r="AB101" i="16"/>
  <c r="AA101" i="16"/>
  <c r="AC94" i="16"/>
  <c r="AB94" i="16"/>
  <c r="AA94" i="16"/>
  <c r="Q118" i="16"/>
  <c r="Q104" i="16"/>
  <c r="I107" i="16"/>
  <c r="I128" i="16" s="1"/>
  <c r="H107" i="16"/>
  <c r="H128" i="16" s="1"/>
  <c r="G107" i="16"/>
  <c r="G93" i="16"/>
  <c r="AM72" i="16"/>
  <c r="AL72" i="16"/>
  <c r="AK72" i="16"/>
  <c r="AM51" i="16"/>
  <c r="AL51" i="16"/>
  <c r="AK51" i="16"/>
  <c r="AC75" i="16"/>
  <c r="AB75" i="16"/>
  <c r="AA75" i="16"/>
  <c r="AC68" i="16"/>
  <c r="AB68" i="16"/>
  <c r="AA68" i="16"/>
  <c r="AC61" i="16"/>
  <c r="AB61" i="16"/>
  <c r="AA61" i="16"/>
  <c r="AA54" i="16"/>
  <c r="AC51" i="16"/>
  <c r="Q70" i="16"/>
  <c r="S63" i="16"/>
  <c r="R63" i="16"/>
  <c r="Q63" i="16"/>
  <c r="S56" i="16"/>
  <c r="R56" i="16"/>
  <c r="Q56" i="16"/>
  <c r="Q49" i="16"/>
  <c r="AM18" i="16"/>
  <c r="AL18" i="16"/>
  <c r="AK18" i="16"/>
  <c r="AM8" i="16"/>
  <c r="AC27" i="16"/>
  <c r="AB27" i="16"/>
  <c r="AB41" i="16" s="1"/>
  <c r="AA27" i="16"/>
  <c r="AA6" i="16"/>
  <c r="S30" i="16"/>
  <c r="R30" i="16"/>
  <c r="Q30" i="16"/>
  <c r="O22" i="16"/>
  <c r="S16" i="16"/>
  <c r="R16" i="16"/>
  <c r="Q16" i="16"/>
  <c r="Q9" i="16"/>
  <c r="G11" i="16"/>
  <c r="I25" i="16"/>
  <c r="H25" i="16"/>
  <c r="G25" i="16"/>
  <c r="I18" i="16"/>
  <c r="H18" i="16"/>
  <c r="G18" i="16"/>
  <c r="AO26" i="4"/>
  <c r="AO27" i="4"/>
  <c r="AO28" i="4"/>
  <c r="AH28" i="4"/>
  <c r="AH26" i="4"/>
  <c r="AA27" i="4"/>
  <c r="AA28" i="4"/>
  <c r="AA26" i="4"/>
  <c r="T27" i="4"/>
  <c r="T26" i="4"/>
  <c r="M26" i="4"/>
  <c r="F26" i="4"/>
  <c r="AN12" i="4"/>
  <c r="S48" i="16" s="1"/>
  <c r="AM12" i="4"/>
  <c r="S28" i="16" s="1"/>
  <c r="AL12" i="4"/>
  <c r="AC17" i="16" s="1"/>
  <c r="AK12" i="4"/>
  <c r="AM75" i="16" s="1"/>
  <c r="AG12" i="4"/>
  <c r="R76" i="16" s="1"/>
  <c r="AF12" i="4"/>
  <c r="R21" i="16" s="1"/>
  <c r="AE12" i="4"/>
  <c r="R74" i="16" s="1"/>
  <c r="AD12" i="4"/>
  <c r="Z12" i="4"/>
  <c r="AA107" i="16" s="1"/>
  <c r="Y12" i="4"/>
  <c r="Q54" i="16" s="1"/>
  <c r="X12" i="4"/>
  <c r="W12" i="4"/>
  <c r="AA64" i="16" s="1"/>
  <c r="T12" i="4"/>
  <c r="AJ58" i="16" s="1"/>
  <c r="S12" i="4"/>
  <c r="Z26" i="16" s="1"/>
  <c r="R12" i="4"/>
  <c r="P61" i="16" s="1"/>
  <c r="Q12" i="4"/>
  <c r="P12" i="4"/>
  <c r="F103" i="16" s="1"/>
  <c r="M12" i="4"/>
  <c r="O70" i="16" s="1"/>
  <c r="L12" i="4"/>
  <c r="O48" i="16" s="1"/>
  <c r="K12" i="4"/>
  <c r="J12" i="4"/>
  <c r="AI62" i="16" s="1"/>
  <c r="I12" i="4"/>
  <c r="Y118" i="16" s="1"/>
  <c r="F12" i="4"/>
  <c r="AH18" i="16" s="1"/>
  <c r="E12" i="4"/>
  <c r="D12" i="4"/>
  <c r="N116" i="16" s="1"/>
  <c r="C12" i="4"/>
  <c r="AH76" i="16" s="1"/>
  <c r="B12" i="4"/>
  <c r="N26" i="16" s="1"/>
  <c r="T45" i="18"/>
  <c r="P45" i="18"/>
  <c r="Q45" i="18"/>
  <c r="Q60" i="17" s="1"/>
  <c r="R45" i="18"/>
  <c r="S45" i="18"/>
  <c r="O45" i="18"/>
  <c r="Q20" i="17" s="1"/>
  <c r="P59" i="17"/>
  <c r="M59" i="17"/>
  <c r="O37" i="18"/>
  <c r="O41" i="18"/>
  <c r="O20" i="17" s="1"/>
  <c r="T35" i="18"/>
  <c r="S35" i="18"/>
  <c r="R35" i="18"/>
  <c r="Q35" i="18"/>
  <c r="L60" i="17" s="1"/>
  <c r="P35" i="18"/>
  <c r="O35" i="18"/>
  <c r="T33" i="18"/>
  <c r="S33" i="18"/>
  <c r="R33" i="18"/>
  <c r="Q33" i="18"/>
  <c r="K60" i="17" s="1"/>
  <c r="P33" i="18"/>
  <c r="T25" i="18"/>
  <c r="S25" i="18"/>
  <c r="R25" i="18"/>
  <c r="Q25" i="18"/>
  <c r="G60" i="17" s="1"/>
  <c r="P25" i="18"/>
  <c r="P27" i="18" s="1"/>
  <c r="O25" i="18"/>
  <c r="O27" i="18" s="1"/>
  <c r="T23" i="18"/>
  <c r="S23" i="18"/>
  <c r="R23" i="18"/>
  <c r="Q23" i="18"/>
  <c r="F60" i="17" s="1"/>
  <c r="T21" i="18"/>
  <c r="S21" i="18"/>
  <c r="R21" i="18"/>
  <c r="Q21" i="18"/>
  <c r="E60" i="17" s="1"/>
  <c r="T19" i="18"/>
  <c r="S19" i="18"/>
  <c r="R19" i="18"/>
  <c r="Q19" i="18"/>
  <c r="D60" i="17" s="1"/>
  <c r="H5" i="19"/>
  <c r="I5" i="19"/>
  <c r="J5" i="19"/>
  <c r="K5" i="19"/>
  <c r="L5" i="19"/>
  <c r="M5" i="19"/>
  <c r="M29" i="19"/>
  <c r="M30" i="19"/>
  <c r="L30" i="19"/>
  <c r="K30" i="19"/>
  <c r="J30" i="19"/>
  <c r="I29" i="19"/>
  <c r="J29" i="19"/>
  <c r="K29" i="19"/>
  <c r="K31" i="19" s="1"/>
  <c r="L29" i="19"/>
  <c r="H29" i="19"/>
  <c r="I30" i="19"/>
  <c r="H30" i="19"/>
  <c r="AM60" i="17"/>
  <c r="AC60" i="17"/>
  <c r="AM59" i="17"/>
  <c r="AI59" i="17"/>
  <c r="AC59" i="17"/>
  <c r="AM58" i="17"/>
  <c r="AI58" i="17"/>
  <c r="AC58" i="17"/>
  <c r="AM40" i="17"/>
  <c r="AC40" i="17"/>
  <c r="AM39" i="17"/>
  <c r="AI39" i="17"/>
  <c r="AC39" i="17"/>
  <c r="AM38" i="17"/>
  <c r="AI38" i="17"/>
  <c r="AC38" i="17"/>
  <c r="AM20" i="17"/>
  <c r="AC20" i="17"/>
  <c r="AM19" i="17"/>
  <c r="AI19" i="17"/>
  <c r="AC19" i="17"/>
  <c r="O43" i="18"/>
  <c r="P20" i="17" s="1"/>
  <c r="T31" i="18"/>
  <c r="R31" i="18"/>
  <c r="Q31" i="18"/>
  <c r="J60" i="17" s="1"/>
  <c r="P31" i="18"/>
  <c r="T29" i="18"/>
  <c r="S29" i="18"/>
  <c r="R29" i="18"/>
  <c r="Q29" i="18"/>
  <c r="I60" i="17" s="1"/>
  <c r="P29" i="18"/>
  <c r="O29" i="18"/>
  <c r="E176" i="16"/>
  <c r="D176" i="16"/>
  <c r="R86" i="16"/>
  <c r="I88" i="16"/>
  <c r="AM55" i="17"/>
  <c r="AI55" i="17"/>
  <c r="AC55" i="17"/>
  <c r="AM35" i="17"/>
  <c r="AI35" i="17"/>
  <c r="AC35" i="17"/>
  <c r="AP27" i="4"/>
  <c r="AI27" i="4"/>
  <c r="AB27" i="4"/>
  <c r="U27" i="4"/>
  <c r="N27" i="4"/>
  <c r="G27" i="4"/>
  <c r="AH27" i="4"/>
  <c r="AM130" i="16"/>
  <c r="AI130" i="16"/>
  <c r="Y130" i="16"/>
  <c r="E129" i="16"/>
  <c r="AI87" i="16"/>
  <c r="AA83" i="16"/>
  <c r="O85" i="16"/>
  <c r="E88" i="16"/>
  <c r="AL41" i="16"/>
  <c r="AK40" i="16"/>
  <c r="H41" i="16"/>
  <c r="F41" i="16"/>
  <c r="I40" i="16"/>
  <c r="AM57" i="17"/>
  <c r="AI57" i="17"/>
  <c r="AC57" i="17"/>
  <c r="AM37" i="17"/>
  <c r="AI37" i="17"/>
  <c r="AC37" i="17"/>
  <c r="AM17" i="17"/>
  <c r="AI17" i="17"/>
  <c r="AC17" i="17"/>
  <c r="F59" i="17"/>
  <c r="E59" i="17"/>
  <c r="D59" i="17"/>
  <c r="O26" i="18"/>
  <c r="P26" i="18"/>
  <c r="Q26" i="18"/>
  <c r="G59" i="17" s="1"/>
  <c r="R26" i="18"/>
  <c r="S26" i="18"/>
  <c r="T26" i="18"/>
  <c r="P19" i="17"/>
  <c r="O59" i="17"/>
  <c r="T43" i="18"/>
  <c r="S43" i="18"/>
  <c r="R43" i="18"/>
  <c r="Q43" i="18"/>
  <c r="P60" i="17" s="1"/>
  <c r="T41" i="18"/>
  <c r="S41" i="18"/>
  <c r="R41" i="18"/>
  <c r="Q41" i="18"/>
  <c r="O60" i="17" s="1"/>
  <c r="P41" i="18"/>
  <c r="T37" i="18"/>
  <c r="S37" i="18"/>
  <c r="R37" i="18"/>
  <c r="Q37" i="18"/>
  <c r="M60" i="17" s="1"/>
  <c r="P37" i="18"/>
  <c r="I62" i="18"/>
  <c r="T11" i="18" s="1"/>
  <c r="H62" i="18"/>
  <c r="S11" i="18" s="1"/>
  <c r="G62" i="18"/>
  <c r="R11" i="18" s="1"/>
  <c r="F62" i="18"/>
  <c r="Q11" i="18" s="1"/>
  <c r="E62" i="18"/>
  <c r="P11" i="18" s="1"/>
  <c r="O11" i="18"/>
  <c r="Q59" i="17"/>
  <c r="P48" i="18"/>
  <c r="Q19" i="17"/>
  <c r="T48" i="18"/>
  <c r="I53" i="18"/>
  <c r="T10" i="18" s="1"/>
  <c r="H53" i="18"/>
  <c r="S10" i="18" s="1"/>
  <c r="G53" i="18"/>
  <c r="R10" i="18" s="1"/>
  <c r="F53" i="18"/>
  <c r="Q10" i="18" s="1"/>
  <c r="E53" i="18"/>
  <c r="P10" i="18" s="1"/>
  <c r="D53" i="18"/>
  <c r="O10" i="18" s="1"/>
  <c r="L59" i="17"/>
  <c r="K59" i="17"/>
  <c r="I49" i="18"/>
  <c r="T9" i="18" s="1"/>
  <c r="H49" i="18"/>
  <c r="S9" i="18" s="1"/>
  <c r="G49" i="18"/>
  <c r="R9" i="18" s="1"/>
  <c r="F49" i="18"/>
  <c r="Q9" i="18" s="1"/>
  <c r="E49" i="18"/>
  <c r="P9" i="18" s="1"/>
  <c r="O9" i="18"/>
  <c r="J59" i="17"/>
  <c r="I59" i="17"/>
  <c r="T8" i="18"/>
  <c r="R8" i="18"/>
  <c r="Q8" i="18"/>
  <c r="P8" i="18"/>
  <c r="O8" i="18"/>
  <c r="S8" i="18"/>
  <c r="I17" i="18"/>
  <c r="T7" i="18" s="1"/>
  <c r="H17" i="18"/>
  <c r="S7" i="18" s="1"/>
  <c r="G17" i="18"/>
  <c r="R7" i="18" s="1"/>
  <c r="F17" i="18"/>
  <c r="Q7" i="18" s="1"/>
  <c r="E17" i="18"/>
  <c r="P7" i="18" s="1"/>
  <c r="D17" i="18"/>
  <c r="O7" i="18" s="1"/>
  <c r="AM29" i="4"/>
  <c r="AF29" i="4"/>
  <c r="Y29" i="4"/>
  <c r="R29" i="4"/>
  <c r="K29" i="4"/>
  <c r="D29" i="4"/>
  <c r="T6" i="18"/>
  <c r="S6" i="18"/>
  <c r="R6" i="18"/>
  <c r="Q6" i="18"/>
  <c r="P6" i="18"/>
  <c r="O6" i="18"/>
  <c r="AL21" i="17"/>
  <c r="AK21" i="17"/>
  <c r="AJ21" i="17"/>
  <c r="AH21" i="17"/>
  <c r="AG21" i="17"/>
  <c r="AF21" i="17"/>
  <c r="AD21" i="17"/>
  <c r="AB21" i="17"/>
  <c r="AA21" i="17"/>
  <c r="Z21" i="17"/>
  <c r="Y21" i="17"/>
  <c r="AL41" i="17"/>
  <c r="AK41" i="17"/>
  <c r="AJ41" i="17"/>
  <c r="AH41" i="17"/>
  <c r="AG41" i="17"/>
  <c r="AF41" i="17"/>
  <c r="AD41" i="17"/>
  <c r="AB41" i="17"/>
  <c r="AA41" i="17"/>
  <c r="Z41" i="17"/>
  <c r="Y41" i="17"/>
  <c r="AL61" i="17"/>
  <c r="AK61" i="17"/>
  <c r="AJ61" i="17"/>
  <c r="AH61" i="17"/>
  <c r="AG61" i="17"/>
  <c r="AF61" i="17"/>
  <c r="AD61" i="17"/>
  <c r="AB61" i="17"/>
  <c r="AA61" i="17"/>
  <c r="Z61" i="17"/>
  <c r="Y61" i="17"/>
  <c r="H5" i="17"/>
  <c r="N5" i="17"/>
  <c r="R5" i="17"/>
  <c r="AC5" i="17"/>
  <c r="AI5" i="17"/>
  <c r="AM5" i="17"/>
  <c r="AC6" i="17"/>
  <c r="AI6" i="17"/>
  <c r="AM6" i="17"/>
  <c r="H7" i="17"/>
  <c r="N7" i="17"/>
  <c r="R7" i="17"/>
  <c r="AC7" i="17"/>
  <c r="AI7" i="17"/>
  <c r="AM7" i="17"/>
  <c r="AC8" i="17"/>
  <c r="AI8" i="17"/>
  <c r="AM8" i="17"/>
  <c r="H9" i="17"/>
  <c r="N9" i="17"/>
  <c r="R9" i="17"/>
  <c r="H10" i="17"/>
  <c r="N10" i="17"/>
  <c r="R10" i="17"/>
  <c r="AC10" i="17"/>
  <c r="AI10" i="17"/>
  <c r="AM10" i="17"/>
  <c r="H11" i="17"/>
  <c r="N11" i="17"/>
  <c r="R11" i="17"/>
  <c r="AC11" i="17"/>
  <c r="AI11" i="17"/>
  <c r="AM11" i="17"/>
  <c r="H13" i="17"/>
  <c r="N13" i="17"/>
  <c r="R13" i="17"/>
  <c r="AC13" i="17"/>
  <c r="AI13" i="17"/>
  <c r="AM13" i="17"/>
  <c r="AC14" i="17"/>
  <c r="AI14" i="17"/>
  <c r="AM14" i="17"/>
  <c r="H16" i="17"/>
  <c r="N16" i="17"/>
  <c r="R16" i="17"/>
  <c r="AC16" i="17"/>
  <c r="AI16" i="17"/>
  <c r="AM16" i="17"/>
  <c r="H17" i="17"/>
  <c r="N17" i="17"/>
  <c r="R17" i="17"/>
  <c r="AC18" i="17"/>
  <c r="AI18" i="17"/>
  <c r="AM18" i="17"/>
  <c r="H19" i="17"/>
  <c r="N19" i="17"/>
  <c r="H20" i="17"/>
  <c r="D21" i="17"/>
  <c r="D23" i="17" s="1"/>
  <c r="F21" i="17"/>
  <c r="F23" i="17" s="1"/>
  <c r="G21" i="17"/>
  <c r="G23" i="17" s="1"/>
  <c r="I21" i="17"/>
  <c r="K21" i="17"/>
  <c r="L21" i="17"/>
  <c r="M21" i="17"/>
  <c r="H25" i="17"/>
  <c r="N25" i="17"/>
  <c r="R25" i="17"/>
  <c r="S25" i="17" s="1"/>
  <c r="AC25" i="17"/>
  <c r="AN25" i="17" s="1"/>
  <c r="AI25" i="17"/>
  <c r="AM25" i="17"/>
  <c r="AC26" i="17"/>
  <c r="AI26" i="17"/>
  <c r="AN26" i="17" s="1"/>
  <c r="AM26" i="17"/>
  <c r="H27" i="17"/>
  <c r="N27" i="17"/>
  <c r="R27" i="17"/>
  <c r="AC27" i="17"/>
  <c r="AI27" i="17"/>
  <c r="AN27" i="17" s="1"/>
  <c r="AM27" i="17"/>
  <c r="AC28" i="17"/>
  <c r="AI28" i="17"/>
  <c r="AM28" i="17"/>
  <c r="H29" i="17"/>
  <c r="N29" i="17"/>
  <c r="R29" i="17"/>
  <c r="H30" i="17"/>
  <c r="N30" i="17"/>
  <c r="R30" i="17"/>
  <c r="AC30" i="17"/>
  <c r="AI30" i="17"/>
  <c r="AM30" i="17"/>
  <c r="H31" i="17"/>
  <c r="S31" i="17" s="1"/>
  <c r="N31" i="17"/>
  <c r="R31" i="17"/>
  <c r="AC31" i="17"/>
  <c r="AI31" i="17"/>
  <c r="AN31" i="17" s="1"/>
  <c r="AM31" i="17"/>
  <c r="AC32" i="17"/>
  <c r="AI32" i="17"/>
  <c r="AM32" i="17"/>
  <c r="H33" i="17"/>
  <c r="N33" i="17"/>
  <c r="S33" i="17" s="1"/>
  <c r="R33" i="17"/>
  <c r="AC33" i="17"/>
  <c r="AI33" i="17"/>
  <c r="AM33" i="17"/>
  <c r="AC34" i="17"/>
  <c r="AI34" i="17"/>
  <c r="AM34" i="17"/>
  <c r="H36" i="17"/>
  <c r="N36" i="17"/>
  <c r="R36" i="17"/>
  <c r="AC36" i="17"/>
  <c r="AI36" i="17"/>
  <c r="AM36" i="17"/>
  <c r="H37" i="17"/>
  <c r="S37" i="17" s="1"/>
  <c r="N37" i="17"/>
  <c r="R37" i="17"/>
  <c r="H39" i="17"/>
  <c r="N39" i="17"/>
  <c r="S39" i="17" s="1"/>
  <c r="R39" i="17"/>
  <c r="H40" i="17"/>
  <c r="R40" i="17"/>
  <c r="D41" i="17"/>
  <c r="D43" i="17" s="1"/>
  <c r="E41" i="17"/>
  <c r="E43" i="17" s="1"/>
  <c r="F41" i="17"/>
  <c r="G41" i="17"/>
  <c r="G43" i="17" s="1"/>
  <c r="I41" i="17"/>
  <c r="K41" i="17"/>
  <c r="L41" i="17"/>
  <c r="M41" i="17"/>
  <c r="O41" i="17"/>
  <c r="P41" i="17"/>
  <c r="Q41" i="17"/>
  <c r="H45" i="17"/>
  <c r="N45" i="17"/>
  <c r="R45" i="17"/>
  <c r="AC45" i="17"/>
  <c r="AI45" i="17"/>
  <c r="AM45" i="17"/>
  <c r="H46" i="17"/>
  <c r="N46" i="17"/>
  <c r="R46" i="17"/>
  <c r="AC46" i="17"/>
  <c r="AI46" i="17"/>
  <c r="AM46" i="17"/>
  <c r="H47" i="17"/>
  <c r="N47" i="17"/>
  <c r="R47" i="17"/>
  <c r="AC47" i="17"/>
  <c r="AI47" i="17"/>
  <c r="AM47" i="17"/>
  <c r="H48" i="17"/>
  <c r="N48" i="17"/>
  <c r="R48" i="17"/>
  <c r="AC48" i="17"/>
  <c r="AI48" i="17"/>
  <c r="AM48" i="17"/>
  <c r="H50" i="17"/>
  <c r="N50" i="17"/>
  <c r="R50" i="17"/>
  <c r="AC50" i="17"/>
  <c r="AI50" i="17"/>
  <c r="AM50" i="17"/>
  <c r="H51" i="17"/>
  <c r="N51" i="17"/>
  <c r="R51" i="17"/>
  <c r="AC51" i="17"/>
  <c r="AI51" i="17"/>
  <c r="AM51" i="17"/>
  <c r="AC52" i="17"/>
  <c r="AI52" i="17"/>
  <c r="AM52" i="17"/>
  <c r="H53" i="17"/>
  <c r="N53" i="17"/>
  <c r="R53" i="17"/>
  <c r="AC53" i="17"/>
  <c r="AI53" i="17"/>
  <c r="AM53" i="17"/>
  <c r="H54" i="17"/>
  <c r="N54" i="17"/>
  <c r="R54" i="17"/>
  <c r="AC54" i="17"/>
  <c r="AI54" i="17"/>
  <c r="AM54" i="17"/>
  <c r="H56" i="17"/>
  <c r="N56" i="17"/>
  <c r="R56" i="17"/>
  <c r="AC56" i="17"/>
  <c r="AI56" i="17"/>
  <c r="AM56" i="17"/>
  <c r="H57" i="17"/>
  <c r="N57" i="17"/>
  <c r="R57" i="17"/>
  <c r="F15" i="4"/>
  <c r="M15" i="4"/>
  <c r="T15" i="4"/>
  <c r="AA15" i="4"/>
  <c r="AH15" i="4"/>
  <c r="AO15" i="4"/>
  <c r="T16" i="4"/>
  <c r="AA16" i="4"/>
  <c r="AH16" i="4"/>
  <c r="AO16" i="4"/>
  <c r="F17" i="4"/>
  <c r="M17" i="4"/>
  <c r="T17" i="4"/>
  <c r="AA17" i="4"/>
  <c r="AH17" i="4"/>
  <c r="AO17" i="4"/>
  <c r="T18" i="4"/>
  <c r="AA18" i="4"/>
  <c r="AH18" i="4"/>
  <c r="AO18" i="4"/>
  <c r="F19" i="4"/>
  <c r="M19" i="4"/>
  <c r="F20" i="4"/>
  <c r="M20" i="4"/>
  <c r="T20" i="4"/>
  <c r="AA20" i="4"/>
  <c r="AH20" i="4"/>
  <c r="AO20" i="4"/>
  <c r="F21" i="4"/>
  <c r="M21" i="4"/>
  <c r="T21" i="4"/>
  <c r="AA21" i="4"/>
  <c r="AH21" i="4"/>
  <c r="AO21" i="4"/>
  <c r="AH22" i="4"/>
  <c r="AO22" i="4"/>
  <c r="F23" i="4"/>
  <c r="M23" i="4"/>
  <c r="T23" i="4"/>
  <c r="AA23" i="4"/>
  <c r="AH23" i="4"/>
  <c r="AO23" i="4"/>
  <c r="T24" i="4"/>
  <c r="AA24" i="4"/>
  <c r="AH24" i="4"/>
  <c r="AO24" i="4"/>
  <c r="F25" i="4"/>
  <c r="M25" i="4"/>
  <c r="T25" i="4"/>
  <c r="AA25" i="4"/>
  <c r="AH25" i="4"/>
  <c r="AO25" i="4"/>
  <c r="F43" i="17"/>
  <c r="C39" i="16"/>
  <c r="M39" i="16"/>
  <c r="P39" i="16"/>
  <c r="W39" i="16"/>
  <c r="AG39" i="16"/>
  <c r="AL39" i="16"/>
  <c r="C40" i="16"/>
  <c r="D40" i="16"/>
  <c r="G40" i="16"/>
  <c r="M40" i="16"/>
  <c r="W40" i="16"/>
  <c r="AG40" i="16"/>
  <c r="AH40" i="16"/>
  <c r="C41" i="16"/>
  <c r="M41" i="16"/>
  <c r="W41" i="16"/>
  <c r="AG41" i="16"/>
  <c r="C42" i="16"/>
  <c r="M42" i="16"/>
  <c r="W42" i="16"/>
  <c r="X42" i="16"/>
  <c r="AA42" i="16"/>
  <c r="AG42" i="16"/>
  <c r="C43" i="16"/>
  <c r="M43" i="16"/>
  <c r="W43" i="16"/>
  <c r="Z43" i="16"/>
  <c r="AB43" i="16"/>
  <c r="AG43" i="16"/>
  <c r="C44" i="16"/>
  <c r="M44" i="16"/>
  <c r="W44" i="16"/>
  <c r="AG44" i="16"/>
  <c r="C45" i="16"/>
  <c r="M45" i="16"/>
  <c r="N45" i="16"/>
  <c r="O45" i="16"/>
  <c r="Q45" i="16"/>
  <c r="S45" i="16"/>
  <c r="W45" i="16"/>
  <c r="AG45" i="16"/>
  <c r="L43" i="17"/>
  <c r="C83" i="16"/>
  <c r="D83" i="16"/>
  <c r="E83" i="16"/>
  <c r="F83" i="16"/>
  <c r="G83" i="16"/>
  <c r="H83" i="16"/>
  <c r="I83" i="16"/>
  <c r="M83" i="16"/>
  <c r="W83" i="16"/>
  <c r="X83" i="16"/>
  <c r="AG83" i="16"/>
  <c r="C84" i="16"/>
  <c r="D84" i="16"/>
  <c r="E84" i="16"/>
  <c r="F84" i="16"/>
  <c r="G84" i="16"/>
  <c r="H84" i="16"/>
  <c r="I84" i="16"/>
  <c r="M84" i="16"/>
  <c r="W84" i="16"/>
  <c r="Z84" i="16"/>
  <c r="AG84" i="16"/>
  <c r="C85" i="16"/>
  <c r="M85" i="16"/>
  <c r="N85" i="16"/>
  <c r="Q85" i="16"/>
  <c r="S85" i="16"/>
  <c r="W85" i="16"/>
  <c r="AG85" i="16"/>
  <c r="C86" i="16"/>
  <c r="D86" i="16"/>
  <c r="E86" i="16"/>
  <c r="F86" i="16"/>
  <c r="G86" i="16"/>
  <c r="H86" i="16"/>
  <c r="I86" i="16"/>
  <c r="M86" i="16"/>
  <c r="W86" i="16"/>
  <c r="AG86" i="16"/>
  <c r="C87" i="16"/>
  <c r="D87" i="16"/>
  <c r="F87" i="16"/>
  <c r="G87" i="16"/>
  <c r="H87" i="16"/>
  <c r="I87" i="16"/>
  <c r="M87" i="16"/>
  <c r="W87" i="16"/>
  <c r="AG87" i="16"/>
  <c r="AH87" i="16"/>
  <c r="AK87" i="16"/>
  <c r="AM87" i="16"/>
  <c r="C88" i="16"/>
  <c r="D88" i="16"/>
  <c r="G88" i="16"/>
  <c r="M88" i="16"/>
  <c r="W88" i="16"/>
  <c r="AG88" i="16"/>
  <c r="C89" i="16"/>
  <c r="F89" i="16"/>
  <c r="H89" i="16"/>
  <c r="M89" i="16"/>
  <c r="W89" i="16"/>
  <c r="AG89" i="16"/>
  <c r="C127" i="16"/>
  <c r="M127" i="16"/>
  <c r="P127" i="16"/>
  <c r="R127" i="16"/>
  <c r="W127" i="16"/>
  <c r="AG127" i="16"/>
  <c r="M138" i="16" s="1"/>
  <c r="C128" i="16"/>
  <c r="M128" i="16"/>
  <c r="W128" i="16"/>
  <c r="AG128" i="16"/>
  <c r="M139" i="16" s="1"/>
  <c r="C129" i="16"/>
  <c r="D129" i="16"/>
  <c r="G129" i="16"/>
  <c r="I129" i="16"/>
  <c r="M129" i="16"/>
  <c r="W129" i="16"/>
  <c r="AG129" i="16"/>
  <c r="M140" i="16" s="1"/>
  <c r="C130" i="16"/>
  <c r="F130" i="16"/>
  <c r="H130" i="16"/>
  <c r="M130" i="16"/>
  <c r="W130" i="16"/>
  <c r="X130" i="16"/>
  <c r="AA130" i="16"/>
  <c r="AC130" i="16"/>
  <c r="AG130" i="16"/>
  <c r="M141" i="16" s="1"/>
  <c r="AH130" i="16"/>
  <c r="AK130" i="16"/>
  <c r="C131" i="16"/>
  <c r="M131" i="16"/>
  <c r="W131" i="16"/>
  <c r="X131" i="16"/>
  <c r="AB131" i="16"/>
  <c r="AG131" i="16"/>
  <c r="M142" i="16" s="1"/>
  <c r="AJ131" i="16"/>
  <c r="AL131" i="16"/>
  <c r="C132" i="16"/>
  <c r="M132" i="16"/>
  <c r="R132" i="16"/>
  <c r="W132" i="16"/>
  <c r="AG132" i="16"/>
  <c r="M136" i="16" s="1"/>
  <c r="C133" i="16"/>
  <c r="M133" i="16"/>
  <c r="N133" i="16"/>
  <c r="O133" i="16"/>
  <c r="Q133" i="16"/>
  <c r="S133" i="16"/>
  <c r="W133" i="16"/>
  <c r="AG133" i="16"/>
  <c r="M137" i="16" s="1"/>
  <c r="H42" i="17"/>
  <c r="H22" i="17"/>
  <c r="AN32" i="17" l="1"/>
  <c r="H21" i="17"/>
  <c r="H23" i="17" s="1"/>
  <c r="H41" i="17"/>
  <c r="AN11" i="17"/>
  <c r="AN6" i="17"/>
  <c r="AB31" i="16"/>
  <c r="S27" i="17"/>
  <c r="R41" i="17"/>
  <c r="R84" i="16"/>
  <c r="AN36" i="17"/>
  <c r="AN28" i="17"/>
  <c r="S36" i="17"/>
  <c r="S30" i="17"/>
  <c r="R47" i="18"/>
  <c r="P21" i="17"/>
  <c r="Z4" i="16"/>
  <c r="AN30" i="17"/>
  <c r="AN33" i="17"/>
  <c r="AN34" i="17"/>
  <c r="S29" i="17"/>
  <c r="I31" i="19"/>
  <c r="F93" i="16"/>
  <c r="H17" i="16"/>
  <c r="X18" i="16"/>
  <c r="X25" i="16"/>
  <c r="AB33" i="16"/>
  <c r="AB89" i="16"/>
  <c r="AJ54" i="16"/>
  <c r="AN52" i="17"/>
  <c r="S47" i="17"/>
  <c r="N12" i="16"/>
  <c r="AA26" i="16"/>
  <c r="AI8" i="16"/>
  <c r="O103" i="16"/>
  <c r="AI100" i="16"/>
  <c r="H43" i="17"/>
  <c r="AN16" i="17"/>
  <c r="S10" i="17"/>
  <c r="P47" i="18"/>
  <c r="Q15" i="16"/>
  <c r="X27" i="16"/>
  <c r="AA60" i="16"/>
  <c r="I22" i="16"/>
  <c r="S34" i="16"/>
  <c r="AH14" i="16"/>
  <c r="S110" i="16"/>
  <c r="AN54" i="17"/>
  <c r="S50" i="17"/>
  <c r="S45" i="17"/>
  <c r="S16" i="17"/>
  <c r="S9" i="17"/>
  <c r="H31" i="19"/>
  <c r="E15" i="16"/>
  <c r="S13" i="17"/>
  <c r="S7" i="17"/>
  <c r="I15" i="16"/>
  <c r="S20" i="16"/>
  <c r="AC12" i="16"/>
  <c r="Y31" i="16"/>
  <c r="Y67" i="16"/>
  <c r="BB3" i="22"/>
  <c r="BD3" i="22" s="1"/>
  <c r="AH31" i="4"/>
  <c r="O26" i="16"/>
  <c r="AA11" i="16"/>
  <c r="AL23" i="16"/>
  <c r="R54" i="16"/>
  <c r="S61" i="16"/>
  <c r="X65" i="16"/>
  <c r="AI51" i="16"/>
  <c r="AL63" i="16"/>
  <c r="AJ93" i="16"/>
  <c r="S56" i="17"/>
  <c r="AN45" i="17"/>
  <c r="P5" i="16"/>
  <c r="R15" i="16"/>
  <c r="R44" i="16"/>
  <c r="AC19" i="16"/>
  <c r="O59" i="16"/>
  <c r="R62" i="16"/>
  <c r="AI55" i="16"/>
  <c r="Y101" i="16"/>
  <c r="AB106" i="16"/>
  <c r="AM100" i="16"/>
  <c r="AN56" i="17"/>
  <c r="AN53" i="17"/>
  <c r="S51" i="17"/>
  <c r="S48" i="17"/>
  <c r="S46" i="17"/>
  <c r="S17" i="17"/>
  <c r="AN13" i="17"/>
  <c r="AN10" i="17"/>
  <c r="AN7" i="17"/>
  <c r="S5" i="17"/>
  <c r="E14" i="16"/>
  <c r="I16" i="16"/>
  <c r="E18" i="16"/>
  <c r="E25" i="16"/>
  <c r="N9" i="16"/>
  <c r="O12" i="16"/>
  <c r="O16" i="16"/>
  <c r="Q21" i="16"/>
  <c r="S22" i="16"/>
  <c r="R28" i="16"/>
  <c r="R42" i="16" s="1"/>
  <c r="N30" i="16"/>
  <c r="AA4" i="16"/>
  <c r="AC10" i="16"/>
  <c r="Y12" i="16"/>
  <c r="Y17" i="16"/>
  <c r="AB18" i="16"/>
  <c r="X23" i="16"/>
  <c r="AC25" i="16"/>
  <c r="Y27" i="16"/>
  <c r="Z30" i="16"/>
  <c r="Z32" i="16"/>
  <c r="AJ4" i="16"/>
  <c r="AI10" i="16"/>
  <c r="AI22" i="16"/>
  <c r="D78" i="16"/>
  <c r="D85" i="16" s="1"/>
  <c r="O53" i="16"/>
  <c r="N60" i="16"/>
  <c r="O63" i="16"/>
  <c r="S67" i="16"/>
  <c r="Y50" i="16"/>
  <c r="AC53" i="16"/>
  <c r="AB67" i="16"/>
  <c r="Y71" i="16"/>
  <c r="AM57" i="16"/>
  <c r="AH69" i="16"/>
  <c r="G128" i="16"/>
  <c r="AC112" i="16"/>
  <c r="F31" i="4"/>
  <c r="P29" i="16"/>
  <c r="Z19" i="16"/>
  <c r="P48" i="16"/>
  <c r="AC73" i="16"/>
  <c r="S53" i="17"/>
  <c r="AN50" i="17"/>
  <c r="AN47" i="17"/>
  <c r="I17" i="16"/>
  <c r="I45" i="16" s="1"/>
  <c r="D23" i="16"/>
  <c r="D44" i="16" s="1"/>
  <c r="N21" i="16"/>
  <c r="P22" i="16"/>
  <c r="N28" i="16"/>
  <c r="N42" i="16" s="1"/>
  <c r="Q29" i="16"/>
  <c r="Y10" i="16"/>
  <c r="AB11" i="16"/>
  <c r="AA18" i="16"/>
  <c r="AB25" i="16"/>
  <c r="AC33" i="16"/>
  <c r="AL16" i="16"/>
  <c r="AM24" i="16"/>
  <c r="S55" i="16"/>
  <c r="X52" i="16"/>
  <c r="AI68" i="16"/>
  <c r="AI104" i="16"/>
  <c r="S57" i="17"/>
  <c r="S54" i="17"/>
  <c r="AN51" i="17"/>
  <c r="AN48" i="17"/>
  <c r="AN46" i="17"/>
  <c r="M31" i="19"/>
  <c r="T27" i="18"/>
  <c r="F14" i="16"/>
  <c r="G17" i="16"/>
  <c r="G45" i="16" s="1"/>
  <c r="F18" i="16"/>
  <c r="E22" i="16"/>
  <c r="F25" i="16"/>
  <c r="F11" i="16"/>
  <c r="O9" i="16"/>
  <c r="S14" i="16"/>
  <c r="P16" i="16"/>
  <c r="O20" i="16"/>
  <c r="O30" i="16"/>
  <c r="O34" i="16"/>
  <c r="AB5" i="16"/>
  <c r="X11" i="16"/>
  <c r="Z12" i="16"/>
  <c r="Y19" i="16"/>
  <c r="Y23" i="16"/>
  <c r="X31" i="16"/>
  <c r="AA32" i="16"/>
  <c r="AH8" i="16"/>
  <c r="AL10" i="16"/>
  <c r="AK23" i="16"/>
  <c r="Z50" i="16"/>
  <c r="X73" i="16"/>
  <c r="AM71" i="16"/>
  <c r="R110" i="16"/>
  <c r="AB114" i="16"/>
  <c r="AV3" i="22"/>
  <c r="T31" i="4"/>
  <c r="E99" i="16"/>
  <c r="I99" i="16"/>
  <c r="AH100" i="16"/>
  <c r="F99" i="16"/>
  <c r="G99" i="16"/>
  <c r="AH107" i="16"/>
  <c r="AH93" i="16"/>
  <c r="X107" i="16"/>
  <c r="X100" i="16"/>
  <c r="N117" i="16"/>
  <c r="D99" i="16"/>
  <c r="X114" i="16"/>
  <c r="AH71" i="16"/>
  <c r="AH64" i="16"/>
  <c r="X53" i="16"/>
  <c r="N110" i="16"/>
  <c r="D92" i="16"/>
  <c r="X74" i="16"/>
  <c r="X60" i="16"/>
  <c r="X67" i="16"/>
  <c r="N55" i="16"/>
  <c r="N48" i="16"/>
  <c r="AH24" i="16"/>
  <c r="AH17" i="16"/>
  <c r="H99" i="16"/>
  <c r="N103" i="16"/>
  <c r="AH10" i="16"/>
  <c r="X19" i="16"/>
  <c r="X12" i="16"/>
  <c r="N22" i="16"/>
  <c r="N62" i="16"/>
  <c r="X26" i="16"/>
  <c r="N29" i="16"/>
  <c r="X93" i="16"/>
  <c r="N15" i="16"/>
  <c r="D17" i="16"/>
  <c r="D106" i="16"/>
  <c r="AJ105" i="16"/>
  <c r="AJ112" i="16"/>
  <c r="AJ98" i="16"/>
  <c r="Z112" i="16"/>
  <c r="P108" i="16"/>
  <c r="F104" i="16"/>
  <c r="P122" i="16"/>
  <c r="Z119" i="16"/>
  <c r="AJ69" i="16"/>
  <c r="P115" i="16"/>
  <c r="AJ76" i="16"/>
  <c r="AJ55" i="16"/>
  <c r="AJ48" i="16"/>
  <c r="Z65" i="16"/>
  <c r="Z72" i="16"/>
  <c r="Z51" i="16"/>
  <c r="P60" i="16"/>
  <c r="Z105" i="16"/>
  <c r="P74" i="16"/>
  <c r="P67" i="16"/>
  <c r="Z98" i="16"/>
  <c r="AJ8" i="16"/>
  <c r="Z31" i="16"/>
  <c r="F111" i="16"/>
  <c r="P53" i="16"/>
  <c r="AJ22" i="16"/>
  <c r="Z17" i="16"/>
  <c r="Z10" i="16"/>
  <c r="P34" i="16"/>
  <c r="P20" i="16"/>
  <c r="F22" i="16"/>
  <c r="F15" i="16"/>
  <c r="F43" i="16" s="1"/>
  <c r="AL104" i="16"/>
  <c r="AL97" i="16"/>
  <c r="AB111" i="16"/>
  <c r="R107" i="16"/>
  <c r="H103" i="16"/>
  <c r="AB104" i="16"/>
  <c r="AB97" i="16"/>
  <c r="AL75" i="16"/>
  <c r="AL68" i="16"/>
  <c r="R121" i="16"/>
  <c r="H110" i="16"/>
  <c r="AL54" i="16"/>
  <c r="AB78" i="16"/>
  <c r="AB64" i="16"/>
  <c r="AB50" i="16"/>
  <c r="R59" i="16"/>
  <c r="R114" i="16"/>
  <c r="AL61" i="16"/>
  <c r="R52" i="16"/>
  <c r="AB118" i="16"/>
  <c r="AB71" i="16"/>
  <c r="AL14" i="16"/>
  <c r="AL7" i="16"/>
  <c r="AB30" i="16"/>
  <c r="R5" i="16"/>
  <c r="AB16" i="16"/>
  <c r="AB9" i="16"/>
  <c r="R33" i="16"/>
  <c r="R19" i="16"/>
  <c r="H14" i="16"/>
  <c r="H21" i="16"/>
  <c r="P13" i="16"/>
  <c r="R26" i="16"/>
  <c r="Q33" i="16"/>
  <c r="AA9" i="16"/>
  <c r="AA31" i="4"/>
  <c r="L31" i="19"/>
  <c r="P27" i="16"/>
  <c r="X5" i="16"/>
  <c r="AB23" i="16"/>
  <c r="AJ15" i="16"/>
  <c r="AA16" i="16"/>
  <c r="Z24" i="16"/>
  <c r="AH57" i="16"/>
  <c r="AI99" i="16"/>
  <c r="Y113" i="16"/>
  <c r="O109" i="16"/>
  <c r="O102" i="16"/>
  <c r="E105" i="16"/>
  <c r="E112" i="16"/>
  <c r="AI56" i="16"/>
  <c r="AI49" i="16"/>
  <c r="Y66" i="16"/>
  <c r="AI92" i="16"/>
  <c r="AI77" i="16"/>
  <c r="AI63" i="16"/>
  <c r="Y106" i="16"/>
  <c r="O75" i="16"/>
  <c r="O68" i="16"/>
  <c r="AI9" i="16"/>
  <c r="AI106" i="16"/>
  <c r="Y99" i="16"/>
  <c r="Y73" i="16"/>
  <c r="Y52" i="16"/>
  <c r="O54" i="16"/>
  <c r="E78" i="16"/>
  <c r="E85" i="16" s="1"/>
  <c r="AI23" i="16"/>
  <c r="AI16" i="16"/>
  <c r="O116" i="16"/>
  <c r="O61" i="16"/>
  <c r="Y32" i="16"/>
  <c r="Y4" i="16"/>
  <c r="Y18" i="16"/>
  <c r="Y11" i="16"/>
  <c r="O21" i="16"/>
  <c r="E23" i="16"/>
  <c r="Y25" i="16"/>
  <c r="O28" i="16"/>
  <c r="E16" i="16"/>
  <c r="Q121" i="16"/>
  <c r="AK104" i="16"/>
  <c r="AA118" i="16"/>
  <c r="AA104" i="16"/>
  <c r="AA97" i="16"/>
  <c r="Q114" i="16"/>
  <c r="G110" i="16"/>
  <c r="Q107" i="16"/>
  <c r="AA71" i="16"/>
  <c r="AK75" i="16"/>
  <c r="AK68" i="16"/>
  <c r="AA111" i="16"/>
  <c r="AK61" i="16"/>
  <c r="AK97" i="16"/>
  <c r="AK54" i="16"/>
  <c r="AA50" i="16"/>
  <c r="Q59" i="16"/>
  <c r="G103" i="16"/>
  <c r="AA23" i="16"/>
  <c r="Q26" i="16"/>
  <c r="Q12" i="16"/>
  <c r="Q52" i="16"/>
  <c r="G14" i="16"/>
  <c r="AK14" i="16"/>
  <c r="AK42" i="16" s="1"/>
  <c r="AA30" i="16"/>
  <c r="Q5" i="16"/>
  <c r="AM97" i="16"/>
  <c r="AC111" i="16"/>
  <c r="S107" i="16"/>
  <c r="I103" i="16"/>
  <c r="S121" i="16"/>
  <c r="I110" i="16"/>
  <c r="AM54" i="16"/>
  <c r="AC78" i="16"/>
  <c r="AC64" i="16"/>
  <c r="AM104" i="16"/>
  <c r="AC118" i="16"/>
  <c r="AM61" i="16"/>
  <c r="S114" i="16"/>
  <c r="AM68" i="16"/>
  <c r="AC71" i="16"/>
  <c r="S52" i="16"/>
  <c r="AM14" i="16"/>
  <c r="S59" i="16"/>
  <c r="AM7" i="16"/>
  <c r="AC30" i="16"/>
  <c r="S5" i="16"/>
  <c r="I14" i="16"/>
  <c r="AC50" i="16"/>
  <c r="AC16" i="16"/>
  <c r="AC9" i="16"/>
  <c r="S33" i="16"/>
  <c r="S19" i="16"/>
  <c r="I21" i="16"/>
  <c r="AC97" i="16"/>
  <c r="AC23" i="16"/>
  <c r="S26" i="16"/>
  <c r="S12" i="16"/>
  <c r="AC104" i="16"/>
  <c r="M31" i="4"/>
  <c r="G21" i="16"/>
  <c r="D24" i="16"/>
  <c r="Q19" i="16"/>
  <c r="AN18" i="17"/>
  <c r="AN14" i="17"/>
  <c r="S11" i="17"/>
  <c r="AN8" i="17"/>
  <c r="AN5" i="17"/>
  <c r="J31" i="19"/>
  <c r="R12" i="16"/>
  <c r="X33" i="16"/>
  <c r="N76" i="16"/>
  <c r="AA78" i="16"/>
  <c r="F96" i="16"/>
  <c r="AH104" i="16"/>
  <c r="G96" i="16"/>
  <c r="H96" i="16"/>
  <c r="AH97" i="16"/>
  <c r="X111" i="16"/>
  <c r="N107" i="16"/>
  <c r="D103" i="16"/>
  <c r="X118" i="16"/>
  <c r="AH75" i="16"/>
  <c r="AH68" i="16"/>
  <c r="X104" i="16"/>
  <c r="N114" i="16"/>
  <c r="D96" i="16"/>
  <c r="AH54" i="16"/>
  <c r="X78" i="16"/>
  <c r="X64" i="16"/>
  <c r="N121" i="16"/>
  <c r="X97" i="16"/>
  <c r="X71" i="16"/>
  <c r="X50" i="16"/>
  <c r="N59" i="16"/>
  <c r="D110" i="16"/>
  <c r="AH61" i="16"/>
  <c r="X108" i="16"/>
  <c r="X101" i="16"/>
  <c r="AH101" i="16"/>
  <c r="X115" i="16"/>
  <c r="X94" i="16"/>
  <c r="N111" i="16"/>
  <c r="N104" i="16"/>
  <c r="D107" i="16"/>
  <c r="AH94" i="16"/>
  <c r="N118" i="16"/>
  <c r="D93" i="16"/>
  <c r="AH58" i="16"/>
  <c r="X68" i="16"/>
  <c r="D100" i="16"/>
  <c r="X75" i="16"/>
  <c r="N63" i="16"/>
  <c r="AH72" i="16"/>
  <c r="X61" i="16"/>
  <c r="N77" i="16"/>
  <c r="AH11" i="16"/>
  <c r="AH39" i="16" s="1"/>
  <c r="AI107" i="16"/>
  <c r="AI93" i="16"/>
  <c r="Y107" i="16"/>
  <c r="Y100" i="16"/>
  <c r="O117" i="16"/>
  <c r="E92" i="16"/>
  <c r="O110" i="16"/>
  <c r="Y74" i="16"/>
  <c r="Y60" i="16"/>
  <c r="Y93" i="16"/>
  <c r="Y114" i="16"/>
  <c r="AI71" i="16"/>
  <c r="AI57" i="16"/>
  <c r="Y53" i="16"/>
  <c r="O62" i="16"/>
  <c r="AJ99" i="16"/>
  <c r="AJ106" i="16"/>
  <c r="AJ92" i="16"/>
  <c r="Z106" i="16"/>
  <c r="Z99" i="16"/>
  <c r="P116" i="16"/>
  <c r="F112" i="16"/>
  <c r="AJ77" i="16"/>
  <c r="AJ63" i="16"/>
  <c r="Z52" i="16"/>
  <c r="P102" i="16"/>
  <c r="F105" i="16"/>
  <c r="Z73" i="16"/>
  <c r="AJ56" i="16"/>
  <c r="P54" i="16"/>
  <c r="F78" i="16"/>
  <c r="F85" i="16" s="1"/>
  <c r="AJ23" i="16"/>
  <c r="AJ16" i="16"/>
  <c r="Z113" i="16"/>
  <c r="P109" i="16"/>
  <c r="AJ49" i="16"/>
  <c r="AK112" i="16"/>
  <c r="AK98" i="16"/>
  <c r="AA112" i="16"/>
  <c r="Q108" i="16"/>
  <c r="G104" i="16"/>
  <c r="Q122" i="16"/>
  <c r="AK105" i="16"/>
  <c r="Q115" i="16"/>
  <c r="AK76" i="16"/>
  <c r="AK55" i="16"/>
  <c r="AK48" i="16"/>
  <c r="AA65" i="16"/>
  <c r="AA105" i="16"/>
  <c r="AA98" i="16"/>
  <c r="AA51" i="16"/>
  <c r="Q74" i="16"/>
  <c r="Q67" i="16"/>
  <c r="AK8" i="16"/>
  <c r="AA119" i="16"/>
  <c r="Q53" i="16"/>
  <c r="AK22" i="16"/>
  <c r="AK15" i="16"/>
  <c r="AL112" i="16"/>
  <c r="AL98" i="16"/>
  <c r="R122" i="16"/>
  <c r="AL105" i="16"/>
  <c r="AB119" i="16"/>
  <c r="AB105" i="16"/>
  <c r="AB98" i="16"/>
  <c r="R115" i="16"/>
  <c r="H111" i="16"/>
  <c r="AB112" i="16"/>
  <c r="AB51" i="16"/>
  <c r="R108" i="16"/>
  <c r="AB72" i="16"/>
  <c r="AB65" i="16"/>
  <c r="R53" i="16"/>
  <c r="AL22" i="16"/>
  <c r="AL15" i="16"/>
  <c r="H104" i="16"/>
  <c r="AL76" i="16"/>
  <c r="AL69" i="16"/>
  <c r="S122" i="16"/>
  <c r="AM105" i="16"/>
  <c r="AC119" i="16"/>
  <c r="AC105" i="16"/>
  <c r="AC98" i="16"/>
  <c r="S115" i="16"/>
  <c r="I111" i="16"/>
  <c r="AM76" i="16"/>
  <c r="S108" i="16"/>
  <c r="AC72" i="16"/>
  <c r="AM98" i="16"/>
  <c r="AM69" i="16"/>
  <c r="I104" i="16"/>
  <c r="AM55" i="16"/>
  <c r="S60" i="16"/>
  <c r="D21" i="16"/>
  <c r="D42" i="16" s="1"/>
  <c r="E24" i="16"/>
  <c r="Q13" i="16"/>
  <c r="N19" i="16"/>
  <c r="N23" i="16"/>
  <c r="Q27" i="16"/>
  <c r="N33" i="16"/>
  <c r="Y5" i="16"/>
  <c r="X6" i="16"/>
  <c r="X9" i="16"/>
  <c r="X13" i="16"/>
  <c r="X16" i="16"/>
  <c r="X20" i="16"/>
  <c r="AA24" i="16"/>
  <c r="AC31" i="16"/>
  <c r="Y33" i="16"/>
  <c r="AH7" i="16"/>
  <c r="AJ9" i="16"/>
  <c r="AM15" i="16"/>
  <c r="AI17" i="16"/>
  <c r="N52" i="16"/>
  <c r="N87" i="16" s="1"/>
  <c r="N56" i="16"/>
  <c r="Q60" i="16"/>
  <c r="P68" i="16"/>
  <c r="S74" i="16"/>
  <c r="O76" i="16"/>
  <c r="X54" i="16"/>
  <c r="AL48" i="16"/>
  <c r="E106" i="16"/>
  <c r="AO31" i="4"/>
  <c r="G97" i="16"/>
  <c r="AH112" i="16"/>
  <c r="AH98" i="16"/>
  <c r="N122" i="16"/>
  <c r="H97" i="16"/>
  <c r="E97" i="16"/>
  <c r="I97" i="16"/>
  <c r="AH105" i="16"/>
  <c r="X119" i="16"/>
  <c r="X105" i="16"/>
  <c r="X98" i="16"/>
  <c r="N115" i="16"/>
  <c r="D111" i="16"/>
  <c r="D97" i="16"/>
  <c r="AH62" i="16"/>
  <c r="F97" i="16"/>
  <c r="D104" i="16"/>
  <c r="X72" i="16"/>
  <c r="AH55" i="16"/>
  <c r="N53" i="16"/>
  <c r="AH22" i="16"/>
  <c r="AH15" i="16"/>
  <c r="AH48" i="16"/>
  <c r="AI97" i="16"/>
  <c r="Y111" i="16"/>
  <c r="O107" i="16"/>
  <c r="E103" i="16"/>
  <c r="O121" i="16"/>
  <c r="Y104" i="16"/>
  <c r="O114" i="16"/>
  <c r="AI54" i="16"/>
  <c r="Y78" i="16"/>
  <c r="Y64" i="16"/>
  <c r="Y97" i="16"/>
  <c r="AI61" i="16"/>
  <c r="E110" i="16"/>
  <c r="AI75" i="16"/>
  <c r="O52" i="16"/>
  <c r="O87" i="16" s="1"/>
  <c r="AI14" i="16"/>
  <c r="AI42" i="16" s="1"/>
  <c r="AI101" i="16"/>
  <c r="Y115" i="16"/>
  <c r="Y94" i="16"/>
  <c r="O111" i="16"/>
  <c r="O104" i="16"/>
  <c r="E107" i="16"/>
  <c r="O118" i="16"/>
  <c r="E93" i="16"/>
  <c r="AI58" i="16"/>
  <c r="Y68" i="16"/>
  <c r="E100" i="16"/>
  <c r="AI72" i="16"/>
  <c r="AI65" i="16"/>
  <c r="Y54" i="16"/>
  <c r="Y61" i="16"/>
  <c r="AI11" i="16"/>
  <c r="AI94" i="16"/>
  <c r="AI129" i="16" s="1"/>
  <c r="Y108" i="16"/>
  <c r="O56" i="16"/>
  <c r="O49" i="16"/>
  <c r="AI18" i="16"/>
  <c r="AJ107" i="16"/>
  <c r="AJ100" i="16"/>
  <c r="Z114" i="16"/>
  <c r="Z93" i="16"/>
  <c r="P110" i="16"/>
  <c r="P103" i="16"/>
  <c r="F106" i="16"/>
  <c r="Z107" i="16"/>
  <c r="Z100" i="16"/>
  <c r="F92" i="16"/>
  <c r="AJ57" i="16"/>
  <c r="Z67" i="16"/>
  <c r="Z53" i="16"/>
  <c r="P62" i="16"/>
  <c r="P117" i="16"/>
  <c r="AJ64" i="16"/>
  <c r="P76" i="16"/>
  <c r="AJ10" i="16"/>
  <c r="AK106" i="16"/>
  <c r="AK92" i="16"/>
  <c r="AA106" i="16"/>
  <c r="AA99" i="16"/>
  <c r="Q116" i="16"/>
  <c r="G112" i="16"/>
  <c r="AK77" i="16"/>
  <c r="AK99" i="16"/>
  <c r="Q102" i="16"/>
  <c r="G105" i="16"/>
  <c r="AA73" i="16"/>
  <c r="AA113" i="16"/>
  <c r="Q109" i="16"/>
  <c r="AK63" i="16"/>
  <c r="AK49" i="16"/>
  <c r="AA52" i="16"/>
  <c r="AA66" i="16"/>
  <c r="Q61" i="16"/>
  <c r="AL106" i="16"/>
  <c r="AL99" i="16"/>
  <c r="AB113" i="16"/>
  <c r="R109" i="16"/>
  <c r="R102" i="16"/>
  <c r="H105" i="16"/>
  <c r="AL92" i="16"/>
  <c r="R116" i="16"/>
  <c r="AL56" i="16"/>
  <c r="AL49" i="16"/>
  <c r="AB66" i="16"/>
  <c r="AB99" i="16"/>
  <c r="AB73" i="16"/>
  <c r="R61" i="16"/>
  <c r="H112" i="16"/>
  <c r="R75" i="16"/>
  <c r="R68" i="16"/>
  <c r="R89" i="16" s="1"/>
  <c r="AL9" i="16"/>
  <c r="AL44" i="16" s="1"/>
  <c r="AM99" i="16"/>
  <c r="AC113" i="16"/>
  <c r="S109" i="16"/>
  <c r="S102" i="16"/>
  <c r="I105" i="16"/>
  <c r="S116" i="16"/>
  <c r="AM56" i="16"/>
  <c r="AM49" i="16"/>
  <c r="AC66" i="16"/>
  <c r="AC106" i="16"/>
  <c r="AC99" i="16"/>
  <c r="AM63" i="16"/>
  <c r="AM106" i="16"/>
  <c r="I112" i="16"/>
  <c r="S75" i="16"/>
  <c r="S68" i="16"/>
  <c r="AM9" i="16"/>
  <c r="S54" i="16"/>
  <c r="I78" i="16"/>
  <c r="I85" i="16" s="1"/>
  <c r="AM23" i="16"/>
  <c r="AM16" i="16"/>
  <c r="G15" i="16"/>
  <c r="G16" i="16"/>
  <c r="E17" i="16"/>
  <c r="E21" i="16"/>
  <c r="G22" i="16"/>
  <c r="F24" i="16"/>
  <c r="F16" i="16"/>
  <c r="N5" i="16"/>
  <c r="P9" i="16"/>
  <c r="P12" i="16"/>
  <c r="N13" i="16"/>
  <c r="R13" i="16"/>
  <c r="O15" i="16"/>
  <c r="S15" i="16"/>
  <c r="O19" i="16"/>
  <c r="Q20" i="16"/>
  <c r="S21" i="16"/>
  <c r="Q22" i="16"/>
  <c r="O23" i="16"/>
  <c r="P26" i="16"/>
  <c r="N27" i="16"/>
  <c r="R27" i="16"/>
  <c r="P28" i="16"/>
  <c r="R29" i="16"/>
  <c r="P30" i="16"/>
  <c r="O33" i="16"/>
  <c r="Q34" i="16"/>
  <c r="X4" i="16"/>
  <c r="AB4" i="16"/>
  <c r="Z5" i="16"/>
  <c r="Y6" i="16"/>
  <c r="Y9" i="16"/>
  <c r="AA10" i="16"/>
  <c r="AC11" i="16"/>
  <c r="AA12" i="16"/>
  <c r="Y13" i="16"/>
  <c r="Y16" i="16"/>
  <c r="AA17" i="16"/>
  <c r="AC18" i="16"/>
  <c r="AA19" i="16"/>
  <c r="Y20" i="16"/>
  <c r="Z23" i="16"/>
  <c r="X24" i="16"/>
  <c r="AB24" i="16"/>
  <c r="Z25" i="16"/>
  <c r="AB26" i="16"/>
  <c r="Z27" i="16"/>
  <c r="X30" i="16"/>
  <c r="X32" i="16"/>
  <c r="AB32" i="16"/>
  <c r="Z33" i="16"/>
  <c r="AH4" i="16"/>
  <c r="AK9" i="16"/>
  <c r="AM10" i="16"/>
  <c r="AH16" i="16"/>
  <c r="AJ17" i="16"/>
  <c r="AM22" i="16"/>
  <c r="AI24" i="16"/>
  <c r="G78" i="16"/>
  <c r="G85" i="16" s="1"/>
  <c r="S53" i="16"/>
  <c r="O55" i="16"/>
  <c r="O83" i="16" s="1"/>
  <c r="P59" i="16"/>
  <c r="R60" i="16"/>
  <c r="P63" i="16"/>
  <c r="N67" i="16"/>
  <c r="Q68" i="16"/>
  <c r="N74" i="16"/>
  <c r="P75" i="16"/>
  <c r="AB52" i="16"/>
  <c r="AC65" i="16"/>
  <c r="AC86" i="16" s="1"/>
  <c r="Z74" i="16"/>
  <c r="AM48" i="16"/>
  <c r="AL55" i="16"/>
  <c r="AI64" i="16"/>
  <c r="AK69" i="16"/>
  <c r="AL77" i="16"/>
  <c r="G111" i="16"/>
  <c r="N108" i="16"/>
  <c r="I96" i="16"/>
  <c r="H98" i="16"/>
  <c r="AH106" i="16"/>
  <c r="E98" i="16"/>
  <c r="I98" i="16"/>
  <c r="F98" i="16"/>
  <c r="AH99" i="16"/>
  <c r="X113" i="16"/>
  <c r="N109" i="16"/>
  <c r="N102" i="16"/>
  <c r="D105" i="16"/>
  <c r="G98" i="16"/>
  <c r="X106" i="16"/>
  <c r="X99" i="16"/>
  <c r="D112" i="16"/>
  <c r="AH56" i="16"/>
  <c r="AH49" i="16"/>
  <c r="X66" i="16"/>
  <c r="AH92" i="16"/>
  <c r="AH77" i="16"/>
  <c r="N61" i="16"/>
  <c r="D98" i="16"/>
  <c r="AH63" i="16"/>
  <c r="N75" i="16"/>
  <c r="N68" i="16"/>
  <c r="AH9" i="16"/>
  <c r="O122" i="16"/>
  <c r="AI105" i="16"/>
  <c r="Y119" i="16"/>
  <c r="Y105" i="16"/>
  <c r="Y98" i="16"/>
  <c r="O115" i="16"/>
  <c r="E111" i="16"/>
  <c r="AI76" i="16"/>
  <c r="AI112" i="16"/>
  <c r="E104" i="16"/>
  <c r="Y72" i="16"/>
  <c r="Y112" i="16"/>
  <c r="AI69" i="16"/>
  <c r="AI98" i="16"/>
  <c r="AI48" i="16"/>
  <c r="Y65" i="16"/>
  <c r="Y51" i="16"/>
  <c r="O60" i="16"/>
  <c r="AJ97" i="16"/>
  <c r="P121" i="16"/>
  <c r="AJ104" i="16"/>
  <c r="Z118" i="16"/>
  <c r="Z97" i="16"/>
  <c r="P114" i="16"/>
  <c r="F110" i="16"/>
  <c r="Z111" i="16"/>
  <c r="AJ61" i="16"/>
  <c r="P107" i="16"/>
  <c r="Z71" i="16"/>
  <c r="AJ75" i="16"/>
  <c r="Z64" i="16"/>
  <c r="P52" i="16"/>
  <c r="AJ14" i="16"/>
  <c r="AJ42" i="16" s="1"/>
  <c r="AJ68" i="16"/>
  <c r="AJ101" i="16"/>
  <c r="AJ94" i="16"/>
  <c r="P118" i="16"/>
  <c r="Z115" i="16"/>
  <c r="F100" i="16"/>
  <c r="AJ72" i="16"/>
  <c r="AJ86" i="16" s="1"/>
  <c r="Z54" i="16"/>
  <c r="Z108" i="16"/>
  <c r="Z101" i="16"/>
  <c r="AJ51" i="16"/>
  <c r="Z75" i="16"/>
  <c r="Z61" i="16"/>
  <c r="Z94" i="16"/>
  <c r="Z68" i="16"/>
  <c r="P56" i="16"/>
  <c r="P49" i="16"/>
  <c r="AJ18" i="16"/>
  <c r="P104" i="16"/>
  <c r="F107" i="16"/>
  <c r="P70" i="16"/>
  <c r="AK100" i="16"/>
  <c r="AA114" i="16"/>
  <c r="AA93" i="16"/>
  <c r="Q110" i="16"/>
  <c r="Q103" i="16"/>
  <c r="G106" i="16"/>
  <c r="AK57" i="16"/>
  <c r="AA67" i="16"/>
  <c r="AK107" i="16"/>
  <c r="AK93" i="16"/>
  <c r="AK71" i="16"/>
  <c r="AK64" i="16"/>
  <c r="AA53" i="16"/>
  <c r="Q117" i="16"/>
  <c r="Q76" i="16"/>
  <c r="AK10" i="16"/>
  <c r="AK45" i="16" s="1"/>
  <c r="G92" i="16"/>
  <c r="AA74" i="16"/>
  <c r="Q55" i="16"/>
  <c r="Q48" i="16"/>
  <c r="AK24" i="16"/>
  <c r="AK17" i="16"/>
  <c r="AL100" i="16"/>
  <c r="AL107" i="16"/>
  <c r="AL93" i="16"/>
  <c r="AB107" i="16"/>
  <c r="R117" i="16"/>
  <c r="AB93" i="16"/>
  <c r="AL71" i="16"/>
  <c r="AL64" i="16"/>
  <c r="AB53" i="16"/>
  <c r="R103" i="16"/>
  <c r="H106" i="16"/>
  <c r="AB74" i="16"/>
  <c r="AB60" i="16"/>
  <c r="H92" i="16"/>
  <c r="AL57" i="16"/>
  <c r="R55" i="16"/>
  <c r="R48" i="16"/>
  <c r="AL24" i="16"/>
  <c r="AL17" i="16"/>
  <c r="AM107" i="16"/>
  <c r="AM93" i="16"/>
  <c r="S117" i="16"/>
  <c r="AC100" i="16"/>
  <c r="I92" i="16"/>
  <c r="S103" i="16"/>
  <c r="I106" i="16"/>
  <c r="I127" i="16" s="1"/>
  <c r="AC74" i="16"/>
  <c r="AC60" i="16"/>
  <c r="AC114" i="16"/>
  <c r="AM64" i="16"/>
  <c r="AC93" i="16"/>
  <c r="AC67" i="16"/>
  <c r="S62" i="16"/>
  <c r="H15" i="16"/>
  <c r="H43" i="16" s="1"/>
  <c r="H16" i="16"/>
  <c r="H44" i="16" s="1"/>
  <c r="F17" i="16"/>
  <c r="D18" i="16"/>
  <c r="F21" i="16"/>
  <c r="D22" i="16"/>
  <c r="D43" i="16" s="1"/>
  <c r="H22" i="16"/>
  <c r="F23" i="16"/>
  <c r="D25" i="16"/>
  <c r="E11" i="16"/>
  <c r="O5" i="16"/>
  <c r="O13" i="16"/>
  <c r="S13" i="16"/>
  <c r="S41" i="16" s="1"/>
  <c r="P15" i="16"/>
  <c r="N16" i="16"/>
  <c r="P19" i="16"/>
  <c r="N20" i="16"/>
  <c r="R20" i="16"/>
  <c r="P21" i="16"/>
  <c r="R22" i="16"/>
  <c r="P23" i="16"/>
  <c r="O27" i="16"/>
  <c r="S27" i="16"/>
  <c r="Q28" i="16"/>
  <c r="O29" i="16"/>
  <c r="S29" i="16"/>
  <c r="P33" i="16"/>
  <c r="N34" i="16"/>
  <c r="R34" i="16"/>
  <c r="AC4" i="16"/>
  <c r="AA5" i="16"/>
  <c r="Z6" i="16"/>
  <c r="Z9" i="16"/>
  <c r="X10" i="16"/>
  <c r="AB10" i="16"/>
  <c r="Z11" i="16"/>
  <c r="AB12" i="16"/>
  <c r="Z13" i="16"/>
  <c r="Z16" i="16"/>
  <c r="X17" i="16"/>
  <c r="AB17" i="16"/>
  <c r="Z18" i="16"/>
  <c r="AB19" i="16"/>
  <c r="Z20" i="16"/>
  <c r="Y24" i="16"/>
  <c r="Y45" i="16" s="1"/>
  <c r="AC24" i="16"/>
  <c r="AA25" i="16"/>
  <c r="Y26" i="16"/>
  <c r="AC26" i="16"/>
  <c r="AC40" i="16" s="1"/>
  <c r="Y30" i="16"/>
  <c r="AA31" i="16"/>
  <c r="AC32" i="16"/>
  <c r="AA33" i="16"/>
  <c r="AI4" i="16"/>
  <c r="AL8" i="16"/>
  <c r="AJ11" i="16"/>
  <c r="AI15" i="16"/>
  <c r="AI43" i="16" s="1"/>
  <c r="AK16" i="16"/>
  <c r="AM17" i="16"/>
  <c r="AH23" i="16"/>
  <c r="AJ24" i="16"/>
  <c r="H78" i="16"/>
  <c r="H85" i="16" s="1"/>
  <c r="N49" i="16"/>
  <c r="N54" i="16"/>
  <c r="P55" i="16"/>
  <c r="Q62" i="16"/>
  <c r="R67" i="16"/>
  <c r="N70" i="16"/>
  <c r="O74" i="16"/>
  <c r="Q75" i="16"/>
  <c r="S76" i="16"/>
  <c r="X51" i="16"/>
  <c r="AC52" i="16"/>
  <c r="Z60" i="16"/>
  <c r="Z66" i="16"/>
  <c r="AA72" i="16"/>
  <c r="Y75" i="16"/>
  <c r="Z78" i="16"/>
  <c r="AH51" i="16"/>
  <c r="AK56" i="16"/>
  <c r="AH65" i="16"/>
  <c r="AJ71" i="16"/>
  <c r="AM77" i="16"/>
  <c r="O108" i="16"/>
  <c r="AA100" i="16"/>
  <c r="X112" i="16"/>
  <c r="AM92" i="16"/>
  <c r="E96" i="16"/>
  <c r="E131" i="16" s="1"/>
  <c r="O12" i="18"/>
  <c r="O14" i="18" s="1"/>
  <c r="O39" i="18"/>
  <c r="S28" i="18"/>
  <c r="O28" i="18"/>
  <c r="P28" i="18"/>
  <c r="R28" i="18"/>
  <c r="T28" i="18"/>
  <c r="R39" i="18"/>
  <c r="T47" i="18"/>
  <c r="Q28" i="18"/>
  <c r="R48" i="18"/>
  <c r="R27" i="18"/>
  <c r="S27" i="18"/>
  <c r="AL86" i="16"/>
  <c r="Z127" i="16"/>
  <c r="AB129" i="16"/>
  <c r="N141" i="16"/>
  <c r="AC42" i="16"/>
  <c r="AC83" i="16"/>
  <c r="R39" i="16"/>
  <c r="Q141" i="16"/>
  <c r="P86" i="16"/>
  <c r="AJ88" i="16"/>
  <c r="Z131" i="16"/>
  <c r="AJ41" i="16"/>
  <c r="E40" i="16"/>
  <c r="Y42" i="16"/>
  <c r="AI40" i="16"/>
  <c r="Y83" i="16"/>
  <c r="N86" i="16"/>
  <c r="AM40" i="16"/>
  <c r="AI131" i="16"/>
  <c r="Y131" i="16"/>
  <c r="AI88" i="16"/>
  <c r="E89" i="16"/>
  <c r="Y43" i="16"/>
  <c r="F129" i="16"/>
  <c r="F88" i="16"/>
  <c r="Q44" i="16"/>
  <c r="AK129" i="16"/>
  <c r="AK39" i="16"/>
  <c r="AA131" i="16"/>
  <c r="Q86" i="16"/>
  <c r="H45" i="16"/>
  <c r="H129" i="16"/>
  <c r="AC41" i="16"/>
  <c r="S44" i="16"/>
  <c r="AM129" i="16"/>
  <c r="AM39" i="16"/>
  <c r="AC131" i="16"/>
  <c r="S86" i="16"/>
  <c r="AM41" i="16"/>
  <c r="G39" i="16"/>
  <c r="I39" i="16"/>
  <c r="P85" i="16"/>
  <c r="R85" i="16"/>
  <c r="Q130" i="16"/>
  <c r="P133" i="16"/>
  <c r="R133" i="16"/>
  <c r="AK86" i="16"/>
  <c r="AL88" i="16"/>
  <c r="AA43" i="16"/>
  <c r="AC43" i="16"/>
  <c r="AA129" i="16"/>
  <c r="AC129" i="16"/>
  <c r="AA89" i="16"/>
  <c r="AC89" i="16"/>
  <c r="L61" i="17"/>
  <c r="S47" i="18"/>
  <c r="S48" i="18"/>
  <c r="S39" i="18"/>
  <c r="T39" i="18"/>
  <c r="P39" i="18"/>
  <c r="P40" i="18"/>
  <c r="K61" i="17"/>
  <c r="Q48" i="18"/>
  <c r="Q39" i="18"/>
  <c r="Q47" i="18"/>
  <c r="O47" i="18"/>
  <c r="O49" i="18" s="1"/>
  <c r="Q27" i="18"/>
  <c r="S40" i="18"/>
  <c r="O40" i="18"/>
  <c r="R40" i="18"/>
  <c r="T40" i="18"/>
  <c r="R59" i="17"/>
  <c r="P61" i="17"/>
  <c r="E61" i="17"/>
  <c r="F61" i="17"/>
  <c r="Q21" i="17"/>
  <c r="D61" i="17"/>
  <c r="N59" i="17"/>
  <c r="Q12" i="18"/>
  <c r="Q14" i="18" s="1"/>
  <c r="R12" i="18"/>
  <c r="R14" i="18" s="1"/>
  <c r="T12" i="18"/>
  <c r="T14" i="18" s="1"/>
  <c r="Q40" i="18"/>
  <c r="O48" i="18"/>
  <c r="I61" i="17"/>
  <c r="O19" i="17"/>
  <c r="R19" i="17" s="1"/>
  <c r="S19" i="17" s="1"/>
  <c r="P12" i="18"/>
  <c r="P14" i="18" s="1"/>
  <c r="S12" i="18"/>
  <c r="S14" i="18" s="1"/>
  <c r="M61" i="17"/>
  <c r="Q61" i="17"/>
  <c r="H59" i="17"/>
  <c r="O61" i="17"/>
  <c r="R60" i="17"/>
  <c r="G61" i="17"/>
  <c r="H60" i="17"/>
  <c r="R20" i="17"/>
  <c r="AN55" i="17"/>
  <c r="AN58" i="17"/>
  <c r="AN35" i="17"/>
  <c r="AN38" i="17"/>
  <c r="AI60" i="17"/>
  <c r="AN60" i="17" s="1"/>
  <c r="AE61" i="17"/>
  <c r="AI40" i="17"/>
  <c r="AN40" i="17" s="1"/>
  <c r="AE41" i="17"/>
  <c r="AI20" i="17"/>
  <c r="AE21" i="17"/>
  <c r="N60" i="17"/>
  <c r="J61" i="17"/>
  <c r="N40" i="17"/>
  <c r="J41" i="17"/>
  <c r="N20" i="17"/>
  <c r="J21" i="17"/>
  <c r="AC61" i="17"/>
  <c r="AI41" i="17"/>
  <c r="AC41" i="17"/>
  <c r="AN59" i="17"/>
  <c r="AM61" i="17"/>
  <c r="AN39" i="17"/>
  <c r="AM41" i="17"/>
  <c r="AI21" i="17"/>
  <c r="AC21" i="17"/>
  <c r="AN19" i="17"/>
  <c r="AM21" i="17"/>
  <c r="AN20" i="17"/>
  <c r="AN17" i="17"/>
  <c r="AN37" i="17"/>
  <c r="AN57" i="17"/>
  <c r="E21" i="17"/>
  <c r="E23" i="17" s="1"/>
  <c r="E141" i="16" l="1"/>
  <c r="S131" i="16"/>
  <c r="P84" i="16"/>
  <c r="AI133" i="16"/>
  <c r="G133" i="16"/>
  <c r="Q43" i="16"/>
  <c r="P40" i="16"/>
  <c r="S129" i="16"/>
  <c r="AA44" i="16"/>
  <c r="R49" i="18"/>
  <c r="O129" i="16"/>
  <c r="AM128" i="16"/>
  <c r="AH127" i="16"/>
  <c r="X39" i="16"/>
  <c r="X40" i="16"/>
  <c r="Y44" i="16"/>
  <c r="I43" i="16"/>
  <c r="P49" i="18"/>
  <c r="I132" i="16"/>
  <c r="AH45" i="16"/>
  <c r="F128" i="16"/>
  <c r="O132" i="16"/>
  <c r="AH43" i="16"/>
  <c r="AM133" i="16"/>
  <c r="AJ44" i="16"/>
  <c r="AK132" i="16"/>
  <c r="N131" i="16"/>
  <c r="AN61" i="17"/>
  <c r="O40" i="16"/>
  <c r="H42" i="16"/>
  <c r="AC45" i="16"/>
  <c r="AB127" i="16"/>
  <c r="AC88" i="16"/>
  <c r="AK128" i="16"/>
  <c r="Z132" i="16"/>
  <c r="P42" i="16"/>
  <c r="AK127" i="16"/>
  <c r="X44" i="16"/>
  <c r="R88" i="16"/>
  <c r="AB133" i="16"/>
  <c r="Z87" i="16"/>
  <c r="X85" i="16"/>
  <c r="D45" i="16"/>
  <c r="O130" i="16"/>
  <c r="AI127" i="16"/>
  <c r="X128" i="16"/>
  <c r="AB45" i="16"/>
  <c r="Z44" i="16"/>
  <c r="R130" i="16"/>
  <c r="H132" i="16"/>
  <c r="AI61" i="17"/>
  <c r="D139" i="16"/>
  <c r="AH42" i="16"/>
  <c r="P129" i="16"/>
  <c r="E43" i="16"/>
  <c r="E42" i="16"/>
  <c r="AL85" i="16"/>
  <c r="E45" i="16"/>
  <c r="O84" i="16"/>
  <c r="Y40" i="16"/>
  <c r="AB86" i="16"/>
  <c r="AH129" i="16"/>
  <c r="O89" i="16"/>
  <c r="P88" i="16"/>
  <c r="E137" i="16"/>
  <c r="AJ45" i="16"/>
  <c r="AB40" i="16"/>
  <c r="D145" i="16"/>
  <c r="AA88" i="16"/>
  <c r="O88" i="16"/>
  <c r="AH84" i="16"/>
  <c r="E133" i="16"/>
  <c r="AL84" i="16"/>
  <c r="Y129" i="16"/>
  <c r="R40" i="16"/>
  <c r="AH85" i="16"/>
  <c r="X124" i="16"/>
  <c r="P22" i="17" s="1"/>
  <c r="P23" i="17" s="1"/>
  <c r="X86" i="16"/>
  <c r="N84" i="16"/>
  <c r="AJ39" i="16"/>
  <c r="X45" i="16"/>
  <c r="Z39" i="16"/>
  <c r="O41" i="16"/>
  <c r="S83" i="16"/>
  <c r="AB88" i="16"/>
  <c r="Y86" i="16"/>
  <c r="Y133" i="16"/>
  <c r="AB39" i="16"/>
  <c r="O43" i="16"/>
  <c r="G43" i="16"/>
  <c r="S89" i="16"/>
  <c r="I133" i="16"/>
  <c r="Q89" i="16"/>
  <c r="AJ85" i="16"/>
  <c r="AI132" i="16"/>
  <c r="N88" i="16"/>
  <c r="F132" i="16"/>
  <c r="O131" i="16"/>
  <c r="AN21" i="17"/>
  <c r="Q40" i="16"/>
  <c r="Q128" i="16"/>
  <c r="AB132" i="16"/>
  <c r="Z45" i="16"/>
  <c r="Z86" i="16"/>
  <c r="D147" i="16"/>
  <c r="AH86" i="16"/>
  <c r="P44" i="16"/>
  <c r="F42" i="16"/>
  <c r="AM85" i="16"/>
  <c r="AL45" i="16"/>
  <c r="Q83" i="16"/>
  <c r="Q131" i="16"/>
  <c r="Z129" i="16"/>
  <c r="E132" i="16"/>
  <c r="AI45" i="16"/>
  <c r="S43" i="16"/>
  <c r="S130" i="16"/>
  <c r="E128" i="16"/>
  <c r="Y85" i="16"/>
  <c r="X133" i="16"/>
  <c r="G132" i="16"/>
  <c r="P41" i="16"/>
  <c r="E148" i="16"/>
  <c r="Z133" i="16"/>
  <c r="AJ83" i="16"/>
  <c r="D141" i="16"/>
  <c r="S49" i="18"/>
  <c r="X87" i="16"/>
  <c r="H133" i="16"/>
  <c r="X41" i="16"/>
  <c r="N44" i="16"/>
  <c r="AA133" i="16"/>
  <c r="Q129" i="16"/>
  <c r="AK133" i="16"/>
  <c r="P89" i="16"/>
  <c r="P130" i="16"/>
  <c r="AJ127" i="16"/>
  <c r="Y88" i="16"/>
  <c r="Y128" i="16"/>
  <c r="E127" i="16"/>
  <c r="AI128" i="16"/>
  <c r="X129" i="16"/>
  <c r="N128" i="16"/>
  <c r="D131" i="16"/>
  <c r="X132" i="16"/>
  <c r="AH124" i="16"/>
  <c r="Q22" i="17" s="1"/>
  <c r="AC44" i="16"/>
  <c r="S40" i="16"/>
  <c r="AK89" i="16"/>
  <c r="AN41" i="17"/>
  <c r="AL83" i="16"/>
  <c r="AA85" i="16"/>
  <c r="D137" i="16"/>
  <c r="Q23" i="17"/>
  <c r="AA128" i="16"/>
  <c r="AB87" i="16"/>
  <c r="AA45" i="16"/>
  <c r="N129" i="16"/>
  <c r="AI85" i="16"/>
  <c r="F131" i="16"/>
  <c r="AC132" i="16"/>
  <c r="G42" i="16"/>
  <c r="N43" i="16"/>
  <c r="D127" i="16"/>
  <c r="D143" i="16"/>
  <c r="E145" i="16"/>
  <c r="T50" i="18"/>
  <c r="S141" i="16"/>
  <c r="P142" i="16"/>
  <c r="AM45" i="16"/>
  <c r="AL43" i="16"/>
  <c r="AA40" i="16"/>
  <c r="G127" i="16"/>
  <c r="P132" i="16"/>
  <c r="AJ129" i="16"/>
  <c r="P87" i="16"/>
  <c r="P128" i="16"/>
  <c r="AH44" i="16"/>
  <c r="D133" i="16"/>
  <c r="X127" i="16"/>
  <c r="N130" i="16"/>
  <c r="F133" i="16"/>
  <c r="AM83" i="16"/>
  <c r="S88" i="16"/>
  <c r="R41" i="16"/>
  <c r="N40" i="16"/>
  <c r="AL127" i="16"/>
  <c r="AI89" i="16"/>
  <c r="AH83" i="16"/>
  <c r="AH133" i="16"/>
  <c r="AM43" i="16"/>
  <c r="Q41" i="16"/>
  <c r="AL133" i="16"/>
  <c r="Q88" i="16"/>
  <c r="AJ84" i="16"/>
  <c r="AH89" i="16"/>
  <c r="H131" i="16"/>
  <c r="I42" i="16"/>
  <c r="S87" i="16"/>
  <c r="Q87" i="16"/>
  <c r="AL42" i="16"/>
  <c r="R87" i="16"/>
  <c r="AB85" i="16"/>
  <c r="AJ133" i="16"/>
  <c r="AK43" i="16"/>
  <c r="D39" i="16"/>
  <c r="AK85" i="16"/>
  <c r="Z89" i="16"/>
  <c r="X89" i="16"/>
  <c r="R129" i="16"/>
  <c r="AH132" i="16"/>
  <c r="N83" i="16"/>
  <c r="AM132" i="16"/>
  <c r="AC128" i="16"/>
  <c r="Z85" i="16"/>
  <c r="AJ89" i="16"/>
  <c r="AJ132" i="16"/>
  <c r="AI83" i="16"/>
  <c r="N89" i="16"/>
  <c r="I131" i="16"/>
  <c r="Z41" i="16"/>
  <c r="N41" i="16"/>
  <c r="F44" i="16"/>
  <c r="Y132" i="16"/>
  <c r="O128" i="16"/>
  <c r="D132" i="16"/>
  <c r="AC133" i="16"/>
  <c r="AA86" i="16"/>
  <c r="AK83" i="16"/>
  <c r="D128" i="16"/>
  <c r="N132" i="16"/>
  <c r="G131" i="16"/>
  <c r="AC85" i="16"/>
  <c r="AM42" i="16"/>
  <c r="AM89" i="16"/>
  <c r="S128" i="16"/>
  <c r="AA132" i="16"/>
  <c r="AB44" i="16"/>
  <c r="AL89" i="16"/>
  <c r="R128" i="16"/>
  <c r="AL132" i="16"/>
  <c r="AJ43" i="16"/>
  <c r="X88" i="16"/>
  <c r="AH128" i="16"/>
  <c r="AF30" i="4"/>
  <c r="AF31" i="4" s="1"/>
  <c r="O21" i="17"/>
  <c r="R50" i="18"/>
  <c r="S50" i="18"/>
  <c r="P50" i="18"/>
  <c r="T49" i="18"/>
  <c r="S60" i="17"/>
  <c r="AM88" i="16"/>
  <c r="AM127" i="16"/>
  <c r="I44" i="16"/>
  <c r="AM84" i="16"/>
  <c r="E139" i="16"/>
  <c r="E144" i="16"/>
  <c r="R43" i="16"/>
  <c r="D140" i="16"/>
  <c r="Z130" i="16"/>
  <c r="AJ130" i="16"/>
  <c r="Z40" i="16"/>
  <c r="O141" i="16"/>
  <c r="Y41" i="16"/>
  <c r="AI84" i="16"/>
  <c r="E44" i="16"/>
  <c r="D124" i="16"/>
  <c r="M22" i="17" s="1"/>
  <c r="M23" i="17" s="1"/>
  <c r="D130" i="16"/>
  <c r="AH80" i="16"/>
  <c r="L22" i="17" s="1"/>
  <c r="L23" i="17" s="1"/>
  <c r="AH88" i="16"/>
  <c r="AH36" i="16"/>
  <c r="AH41" i="16"/>
  <c r="N124" i="16"/>
  <c r="N127" i="16"/>
  <c r="N80" i="16"/>
  <c r="J22" i="17" s="1"/>
  <c r="J23" i="17" s="1"/>
  <c r="N36" i="16"/>
  <c r="N39" i="16"/>
  <c r="X80" i="16"/>
  <c r="K22" i="17" s="1"/>
  <c r="K23" i="17" s="1"/>
  <c r="X84" i="16"/>
  <c r="D80" i="16"/>
  <c r="D89" i="16"/>
  <c r="X36" i="16"/>
  <c r="X43" i="16"/>
  <c r="D36" i="16"/>
  <c r="D41" i="16"/>
  <c r="AH131" i="16"/>
  <c r="I124" i="16"/>
  <c r="AH62" i="17" s="1"/>
  <c r="AH63" i="17" s="1"/>
  <c r="I130" i="16"/>
  <c r="E124" i="16"/>
  <c r="M42" i="17" s="1"/>
  <c r="M43" i="17" s="1"/>
  <c r="E130" i="16"/>
  <c r="AM80" i="16"/>
  <c r="AG62" i="17" s="1"/>
  <c r="AG63" i="17" s="1"/>
  <c r="AM86" i="16"/>
  <c r="S80" i="16"/>
  <c r="AE62" i="17" s="1"/>
  <c r="AE63" i="17" s="1"/>
  <c r="S84" i="16"/>
  <c r="AC80" i="16"/>
  <c r="AF62" i="17" s="1"/>
  <c r="AF63" i="17" s="1"/>
  <c r="AC84" i="16"/>
  <c r="O36" i="16"/>
  <c r="O39" i="16"/>
  <c r="R45" i="16"/>
  <c r="R36" i="16"/>
  <c r="Z42" i="17" s="1"/>
  <c r="Z43" i="17" s="1"/>
  <c r="I36" i="16"/>
  <c r="I41" i="16"/>
  <c r="I89" i="16"/>
  <c r="I80" i="16"/>
  <c r="AM131" i="16"/>
  <c r="AM124" i="16"/>
  <c r="AL62" i="17" s="1"/>
  <c r="AL63" i="17" s="1"/>
  <c r="E143" i="16"/>
  <c r="AB80" i="16"/>
  <c r="AF42" i="17" s="1"/>
  <c r="AF43" i="17" s="1"/>
  <c r="AB83" i="16"/>
  <c r="E142" i="16"/>
  <c r="R80" i="16"/>
  <c r="AE42" i="17" s="1"/>
  <c r="AE43" i="17" s="1"/>
  <c r="R83" i="16"/>
  <c r="H127" i="16"/>
  <c r="H124" i="16"/>
  <c r="AH42" i="17" s="1"/>
  <c r="AH43" i="17" s="1"/>
  <c r="R124" i="16"/>
  <c r="R131" i="16"/>
  <c r="H39" i="16"/>
  <c r="R140" i="16" s="1"/>
  <c r="H36" i="16"/>
  <c r="Q39" i="16"/>
  <c r="Q36" i="16"/>
  <c r="Z22" i="17" s="1"/>
  <c r="Z23" i="17" s="1"/>
  <c r="G89" i="16"/>
  <c r="G80" i="16"/>
  <c r="Z80" i="16"/>
  <c r="K62" i="17" s="1"/>
  <c r="K63" i="17" s="1"/>
  <c r="Z83" i="16"/>
  <c r="AJ124" i="16"/>
  <c r="Q62" i="17" s="1"/>
  <c r="Q63" i="17" s="1"/>
  <c r="AJ128" i="16"/>
  <c r="E87" i="16"/>
  <c r="E80" i="16"/>
  <c r="G124" i="16"/>
  <c r="AH22" i="17" s="1"/>
  <c r="AH23" i="17" s="1"/>
  <c r="G130" i="16"/>
  <c r="Q80" i="16"/>
  <c r="AE22" i="17" s="1"/>
  <c r="AE23" i="17" s="1"/>
  <c r="Q84" i="16"/>
  <c r="AA84" i="16"/>
  <c r="AA80" i="16"/>
  <c r="AF22" i="17" s="1"/>
  <c r="AF23" i="17" s="1"/>
  <c r="Z128" i="16"/>
  <c r="Z124" i="16"/>
  <c r="P62" i="17" s="1"/>
  <c r="P63" i="17" s="1"/>
  <c r="Y84" i="16"/>
  <c r="Y80" i="16"/>
  <c r="K42" i="17" s="1"/>
  <c r="K43" i="17" s="1"/>
  <c r="P36" i="16"/>
  <c r="E62" i="17" s="1"/>
  <c r="E63" i="17" s="1"/>
  <c r="P45" i="16"/>
  <c r="S36" i="16"/>
  <c r="Z62" i="17" s="1"/>
  <c r="Z63" i="17" s="1"/>
  <c r="S39" i="16"/>
  <c r="S127" i="16"/>
  <c r="S124" i="16"/>
  <c r="AC36" i="16"/>
  <c r="AA62" i="17" s="1"/>
  <c r="AA63" i="17" s="1"/>
  <c r="AC39" i="16"/>
  <c r="AC124" i="16"/>
  <c r="AK62" i="17" s="1"/>
  <c r="AK63" i="17" s="1"/>
  <c r="AC127" i="16"/>
  <c r="E140" i="16"/>
  <c r="AL40" i="16"/>
  <c r="AL36" i="16"/>
  <c r="AB42" i="17" s="1"/>
  <c r="AB43" i="17" s="1"/>
  <c r="AL87" i="16"/>
  <c r="AL80" i="16"/>
  <c r="AG42" i="17" s="1"/>
  <c r="AG43" i="17" s="1"/>
  <c r="H80" i="16"/>
  <c r="H88" i="16"/>
  <c r="AL124" i="16"/>
  <c r="AL42" i="17" s="1"/>
  <c r="AL43" i="17" s="1"/>
  <c r="AL128" i="16"/>
  <c r="G41" i="16"/>
  <c r="G36" i="16"/>
  <c r="Q127" i="16"/>
  <c r="Q124" i="16"/>
  <c r="AA36" i="16"/>
  <c r="AA22" i="17" s="1"/>
  <c r="AA23" i="17" s="1"/>
  <c r="AA39" i="16"/>
  <c r="AA124" i="16"/>
  <c r="AK22" i="17" s="1"/>
  <c r="AK23" i="17" s="1"/>
  <c r="AA127" i="16"/>
  <c r="P80" i="16"/>
  <c r="J62" i="17" s="1"/>
  <c r="J63" i="17" s="1"/>
  <c r="P83" i="16"/>
  <c r="F124" i="16"/>
  <c r="M62" i="17" s="1"/>
  <c r="M63" i="17" s="1"/>
  <c r="F127" i="16"/>
  <c r="P124" i="16"/>
  <c r="P131" i="16"/>
  <c r="F39" i="16"/>
  <c r="F36" i="16"/>
  <c r="O80" i="16"/>
  <c r="J42" i="17" s="1"/>
  <c r="J43" i="17" s="1"/>
  <c r="O86" i="16"/>
  <c r="O127" i="16"/>
  <c r="O124" i="16"/>
  <c r="AI36" i="16"/>
  <c r="AI39" i="16"/>
  <c r="Y36" i="16"/>
  <c r="Y39" i="16"/>
  <c r="Y124" i="16"/>
  <c r="P42" i="17" s="1"/>
  <c r="P43" i="17" s="1"/>
  <c r="Y127" i="16"/>
  <c r="AB128" i="16"/>
  <c r="AC87" i="16"/>
  <c r="AB130" i="16"/>
  <c r="AL130" i="16"/>
  <c r="AB36" i="16"/>
  <c r="AA42" i="17" s="1"/>
  <c r="AA43" i="17" s="1"/>
  <c r="AK88" i="16"/>
  <c r="AK131" i="16"/>
  <c r="AK84" i="16"/>
  <c r="AA87" i="16"/>
  <c r="Z42" i="16"/>
  <c r="AJ40" i="16"/>
  <c r="E41" i="16"/>
  <c r="AI86" i="16"/>
  <c r="Y89" i="16"/>
  <c r="AK80" i="16"/>
  <c r="AG22" i="17" s="1"/>
  <c r="AG23" i="17" s="1"/>
  <c r="AJ80" i="16"/>
  <c r="L62" i="17" s="1"/>
  <c r="L63" i="17" s="1"/>
  <c r="D148" i="16"/>
  <c r="D146" i="16"/>
  <c r="D144" i="16"/>
  <c r="D142" i="16"/>
  <c r="D138" i="16"/>
  <c r="E146" i="16"/>
  <c r="E147" i="16"/>
  <c r="E138" i="16"/>
  <c r="Z88" i="16"/>
  <c r="E36" i="16"/>
  <c r="AB42" i="16"/>
  <c r="P43" i="16"/>
  <c r="E39" i="16"/>
  <c r="G44" i="16"/>
  <c r="AJ36" i="16"/>
  <c r="G62" i="17" s="1"/>
  <c r="G63" i="17" s="1"/>
  <c r="S132" i="16"/>
  <c r="S42" i="16"/>
  <c r="AM44" i="16"/>
  <c r="H40" i="16"/>
  <c r="AB84" i="16"/>
  <c r="R142" i="16" s="1"/>
  <c r="AK41" i="16"/>
  <c r="AA41" i="16"/>
  <c r="Q132" i="16"/>
  <c r="Q42" i="16"/>
  <c r="AK44" i="16"/>
  <c r="F40" i="16"/>
  <c r="AJ87" i="16"/>
  <c r="F45" i="16"/>
  <c r="AI41" i="16"/>
  <c r="O44" i="16"/>
  <c r="O42" i="16"/>
  <c r="AI44" i="16"/>
  <c r="AI124" i="16"/>
  <c r="Q42" i="17" s="1"/>
  <c r="Q43" i="17" s="1"/>
  <c r="Y87" i="16"/>
  <c r="AM36" i="16"/>
  <c r="AB62" i="17" s="1"/>
  <c r="AB63" i="17" s="1"/>
  <c r="Z36" i="16"/>
  <c r="F62" i="17" s="1"/>
  <c r="F63" i="17" s="1"/>
  <c r="AK36" i="16"/>
  <c r="AB22" i="17" s="1"/>
  <c r="AB23" i="17" s="1"/>
  <c r="AI80" i="16"/>
  <c r="F80" i="16"/>
  <c r="AK124" i="16"/>
  <c r="AL22" i="17" s="1"/>
  <c r="AL23" i="17" s="1"/>
  <c r="AB124" i="16"/>
  <c r="AK42" i="17" s="1"/>
  <c r="AK43" i="17" s="1"/>
  <c r="Q49" i="18"/>
  <c r="K30" i="4"/>
  <c r="K31" i="4" s="1"/>
  <c r="D30" i="4"/>
  <c r="D31" i="4" s="1"/>
  <c r="S59" i="17"/>
  <c r="AM30" i="4"/>
  <c r="AM31" i="4" s="1"/>
  <c r="Q50" i="18"/>
  <c r="O50" i="18"/>
  <c r="Y30" i="4"/>
  <c r="Y31" i="4" s="1"/>
  <c r="N61" i="17"/>
  <c r="R30" i="4"/>
  <c r="R31" i="4" s="1"/>
  <c r="R21" i="17"/>
  <c r="R61" i="17"/>
  <c r="H61" i="17"/>
  <c r="S40" i="17"/>
  <c r="S41" i="17" s="1"/>
  <c r="N41" i="17"/>
  <c r="S20" i="17"/>
  <c r="S21" i="17" s="1"/>
  <c r="N21" i="17"/>
  <c r="R138" i="16" l="1"/>
  <c r="Q139" i="16"/>
  <c r="P137" i="16"/>
  <c r="O137" i="16"/>
  <c r="S137" i="16"/>
  <c r="O139" i="16"/>
  <c r="N138" i="16"/>
  <c r="N136" i="16"/>
  <c r="S139" i="16"/>
  <c r="P140" i="16"/>
  <c r="O136" i="16"/>
  <c r="R137" i="16"/>
  <c r="R136" i="16"/>
  <c r="N140" i="16"/>
  <c r="S136" i="16"/>
  <c r="Q136" i="16"/>
  <c r="P138" i="16"/>
  <c r="P136" i="16"/>
  <c r="N139" i="16"/>
  <c r="N137" i="16"/>
  <c r="Q137" i="16"/>
  <c r="S61" i="17"/>
  <c r="R141" i="16"/>
  <c r="S140" i="16"/>
  <c r="N142" i="16"/>
  <c r="AH37" i="16"/>
  <c r="O138" i="16"/>
  <c r="S138" i="16"/>
  <c r="R139" i="16"/>
  <c r="D149" i="16"/>
  <c r="E149" i="16"/>
  <c r="Q140" i="16"/>
  <c r="O140" i="16"/>
  <c r="O22" i="17"/>
  <c r="AH125" i="16"/>
  <c r="I22" i="17"/>
  <c r="D125" i="16"/>
  <c r="I62" i="17"/>
  <c r="F125" i="16"/>
  <c r="O42" i="17"/>
  <c r="AI125" i="16"/>
  <c r="D62" i="17"/>
  <c r="AJ37" i="16"/>
  <c r="AJ22" i="17"/>
  <c r="AK125" i="16"/>
  <c r="Y22" i="17"/>
  <c r="AK37" i="16"/>
  <c r="AJ42" i="17"/>
  <c r="AL125" i="16"/>
  <c r="Y62" i="17"/>
  <c r="AM37" i="16"/>
  <c r="O62" i="17"/>
  <c r="AJ125" i="16"/>
  <c r="AD42" i="17"/>
  <c r="H125" i="16"/>
  <c r="AJ62" i="17"/>
  <c r="AM125" i="16"/>
  <c r="I42" i="17"/>
  <c r="E125" i="16"/>
  <c r="AD22" i="17"/>
  <c r="G125" i="16"/>
  <c r="Y42" i="17"/>
  <c r="AL37" i="16"/>
  <c r="AD62" i="17"/>
  <c r="I125" i="16"/>
  <c r="P139" i="16"/>
  <c r="P141" i="16"/>
  <c r="Q138" i="16"/>
  <c r="O142" i="16"/>
  <c r="AI37" i="16"/>
  <c r="Q142" i="16"/>
  <c r="S142" i="16"/>
  <c r="R143" i="16" l="1"/>
  <c r="N143" i="16"/>
  <c r="AL126" i="16"/>
  <c r="AF32" i="4" s="1"/>
  <c r="AF33" i="4" s="1"/>
  <c r="AM126" i="16"/>
  <c r="AM32" i="4" s="1"/>
  <c r="AM33" i="4" s="1"/>
  <c r="O143" i="16"/>
  <c r="S143" i="16"/>
  <c r="AK126" i="16"/>
  <c r="Y32" i="4" s="1"/>
  <c r="Y33" i="4" s="1"/>
  <c r="AI126" i="16"/>
  <c r="K32" i="4" s="1"/>
  <c r="K33" i="4" s="1"/>
  <c r="N22" i="17"/>
  <c r="I23" i="17"/>
  <c r="R22" i="17"/>
  <c r="R23" i="17" s="1"/>
  <c r="O23" i="17"/>
  <c r="AH126" i="16"/>
  <c r="D32" i="4" s="1"/>
  <c r="D33" i="4" s="1"/>
  <c r="AI62" i="17"/>
  <c r="AI63" i="17" s="1"/>
  <c r="AD63" i="17"/>
  <c r="Y43" i="17"/>
  <c r="AC42" i="17"/>
  <c r="AC43" i="17" s="1"/>
  <c r="AI22" i="17"/>
  <c r="AI23" i="17" s="1"/>
  <c r="AD23" i="17"/>
  <c r="N42" i="17"/>
  <c r="N43" i="17" s="1"/>
  <c r="I43" i="17"/>
  <c r="AJ63" i="17"/>
  <c r="AM62" i="17"/>
  <c r="AI42" i="17"/>
  <c r="AI43" i="17" s="1"/>
  <c r="AD43" i="17"/>
  <c r="R62" i="17"/>
  <c r="O63" i="17"/>
  <c r="AC62" i="17"/>
  <c r="AC63" i="17" s="1"/>
  <c r="Y63" i="17"/>
  <c r="AJ43" i="17"/>
  <c r="AM42" i="17"/>
  <c r="Y23" i="17"/>
  <c r="AC22" i="17"/>
  <c r="AC23" i="17" s="1"/>
  <c r="AJ23" i="17"/>
  <c r="AM22" i="17"/>
  <c r="H62" i="17"/>
  <c r="H63" i="17" s="1"/>
  <c r="D63" i="17"/>
  <c r="O43" i="17"/>
  <c r="R42" i="17"/>
  <c r="N62" i="17"/>
  <c r="N63" i="17" s="1"/>
  <c r="I63" i="17"/>
  <c r="Q143" i="16"/>
  <c r="P143" i="16"/>
  <c r="AJ126" i="16"/>
  <c r="R32" i="4" s="1"/>
  <c r="R33" i="4" s="1"/>
  <c r="S22" i="17" l="1"/>
  <c r="S23" i="17" s="1"/>
  <c r="N23" i="17"/>
  <c r="S62" i="17"/>
  <c r="S63" i="17" s="1"/>
  <c r="R63" i="17"/>
  <c r="S42" i="17"/>
  <c r="S43" i="17" s="1"/>
  <c r="R43" i="17"/>
  <c r="AN22" i="17"/>
  <c r="AN23" i="17" s="1"/>
  <c r="AM23" i="17"/>
  <c r="AN42" i="17"/>
  <c r="AN43" i="17" s="1"/>
  <c r="AM43" i="17"/>
  <c r="AM63" i="17"/>
  <c r="AN62" i="17"/>
  <c r="AN63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ADD9A880-9E93-44AE-B889-82936777E58B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7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8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  <comment ref="AG1" authorId="0" shapeId="0" xr:uid="{00000000-0006-0000-09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A9496801-38A4-4869-AF0B-F9F13A60E787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Teacher</author>
  </authors>
  <commentList>
    <comment ref="C1" authorId="0" shapeId="0" xr:uid="{00000000-0006-0000-06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Teacher: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4"/>
            <color indexed="81"/>
            <rFont val="ＭＳ Ｐゴシック"/>
            <family val="3"/>
            <charset val="128"/>
          </rPr>
          <t>フォントサイズ大きく！</t>
        </r>
      </text>
    </comment>
  </commentList>
</comments>
</file>

<file path=xl/sharedStrings.xml><?xml version="1.0" encoding="utf-8"?>
<sst xmlns="http://schemas.openxmlformats.org/spreadsheetml/2006/main" count="14350" uniqueCount="1925">
  <si>
    <t>日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</si>
  <si>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</si>
  <si>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</si>
  <si>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</si>
  <si>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</si>
  <si>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</si>
  <si>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</si>
  <si>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</si>
  <si>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</si>
  <si>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</si>
  <si>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</si>
  <si>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</si>
  <si>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水</t>
  </si>
  <si>
    <t>木</t>
  </si>
  <si>
    <t>金</t>
  </si>
  <si>
    <t>土</t>
  </si>
  <si>
    <t>月</t>
  </si>
  <si>
    <t>火</t>
  </si>
  <si>
    <t>総合</t>
    <rPh sb="0" eb="2">
      <t>ソウゴウ</t>
    </rPh>
    <phoneticPr fontId="1"/>
  </si>
  <si>
    <t>道徳</t>
    <rPh sb="0" eb="2">
      <t>ドウトク</t>
    </rPh>
    <phoneticPr fontId="1"/>
  </si>
  <si>
    <t>日</t>
    <rPh sb="0" eb="1">
      <t>ヒ</t>
    </rPh>
    <phoneticPr fontId="1"/>
  </si>
  <si>
    <t>曜</t>
    <rPh sb="0" eb="1">
      <t>ヨウ</t>
    </rPh>
    <phoneticPr fontId="1"/>
  </si>
  <si>
    <t>４月</t>
    <rPh sb="1" eb="2">
      <t>ガツ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</si>
  <si>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</si>
  <si>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</si>
  <si>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</si>
  <si>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</si>
  <si>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</si>
  <si>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</si>
  <si>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１年</t>
    <rPh sb="1" eb="2">
      <t>ネン</t>
    </rPh>
    <phoneticPr fontId="7"/>
  </si>
  <si>
    <t>２年</t>
    <rPh sb="1" eb="2">
      <t>ネン</t>
    </rPh>
    <phoneticPr fontId="7"/>
  </si>
  <si>
    <t>３年</t>
    <rPh sb="1" eb="2">
      <t>ネン</t>
    </rPh>
    <phoneticPr fontId="7"/>
  </si>
  <si>
    <t>月</t>
    <rPh sb="0" eb="1">
      <t>ゲツ</t>
    </rPh>
    <phoneticPr fontId="7"/>
  </si>
  <si>
    <t>朝活</t>
    <rPh sb="0" eb="1">
      <t>アサ</t>
    </rPh>
    <rPh sb="1" eb="2">
      <t>カツ</t>
    </rPh>
    <phoneticPr fontId="7"/>
  </si>
  <si>
    <t>４年</t>
    <rPh sb="1" eb="2">
      <t>ネン</t>
    </rPh>
    <phoneticPr fontId="7"/>
  </si>
  <si>
    <t>５年</t>
    <rPh sb="1" eb="2">
      <t>ネン</t>
    </rPh>
    <phoneticPr fontId="7"/>
  </si>
  <si>
    <t>６年</t>
    <rPh sb="1" eb="2">
      <t>ネン</t>
    </rPh>
    <phoneticPr fontId="7"/>
  </si>
  <si>
    <t>計</t>
    <rPh sb="0" eb="1">
      <t>ケイ</t>
    </rPh>
    <phoneticPr fontId="1"/>
  </si>
  <si>
    <t>学活</t>
    <rPh sb="0" eb="2">
      <t>ガッカツ</t>
    </rPh>
    <phoneticPr fontId="1"/>
  </si>
  <si>
    <t>クラブ・委員会</t>
    <rPh sb="4" eb="7">
      <t>イインカイ</t>
    </rPh>
    <phoneticPr fontId="1"/>
  </si>
  <si>
    <t>児童会活動</t>
    <rPh sb="0" eb="3">
      <t>ジドウカイ</t>
    </rPh>
    <rPh sb="3" eb="5">
      <t>カツドウ</t>
    </rPh>
    <phoneticPr fontId="1"/>
  </si>
  <si>
    <t>学校行事</t>
    <rPh sb="0" eb="2">
      <t>ガッコウ</t>
    </rPh>
    <rPh sb="2" eb="4">
      <t>ギョウジ</t>
    </rPh>
    <phoneticPr fontId="1"/>
  </si>
  <si>
    <t>必要な時数</t>
    <rPh sb="0" eb="2">
      <t>ヒツヨウ</t>
    </rPh>
    <rPh sb="3" eb="5">
      <t>ジスウ</t>
    </rPh>
    <phoneticPr fontId="1"/>
  </si>
  <si>
    <t>合　　計</t>
    <rPh sb="0" eb="1">
      <t>ゴウ</t>
    </rPh>
    <rPh sb="3" eb="4">
      <t>ケイ</t>
    </rPh>
    <phoneticPr fontId="1"/>
  </si>
  <si>
    <t>ゆとりの時間</t>
    <rPh sb="4" eb="6">
      <t>ジカン</t>
    </rPh>
    <phoneticPr fontId="1"/>
  </si>
  <si>
    <t>学級集団づくりに関わること・レク・行事への取り組みなど</t>
    <rPh sb="0" eb="2">
      <t>ガッキュウ</t>
    </rPh>
    <rPh sb="2" eb="4">
      <t>シュウダン</t>
    </rPh>
    <rPh sb="8" eb="9">
      <t>カカ</t>
    </rPh>
    <rPh sb="17" eb="19">
      <t>ギョウジ</t>
    </rPh>
    <rPh sb="21" eb="22">
      <t>ト</t>
    </rPh>
    <rPh sb="23" eb="24">
      <t>ク</t>
    </rPh>
    <phoneticPr fontId="1"/>
  </si>
  <si>
    <t>体育</t>
    <rPh sb="0" eb="2">
      <t>タイイク</t>
    </rPh>
    <phoneticPr fontId="1"/>
  </si>
  <si>
    <t>全校集会</t>
    <rPh sb="0" eb="2">
      <t>ゼンコウ</t>
    </rPh>
    <rPh sb="2" eb="4">
      <t>シュウカイ</t>
    </rPh>
    <phoneticPr fontId="1"/>
  </si>
  <si>
    <t>音楽集会</t>
    <rPh sb="0" eb="2">
      <t>オンガク</t>
    </rPh>
    <rPh sb="2" eb="4">
      <t>シュウカイ</t>
    </rPh>
    <phoneticPr fontId="1"/>
  </si>
  <si>
    <t>児童集会</t>
    <rPh sb="0" eb="2">
      <t>ジドウ</t>
    </rPh>
    <rPh sb="2" eb="4">
      <t>シュウカイ</t>
    </rPh>
    <phoneticPr fontId="1"/>
  </si>
  <si>
    <t>系列活動</t>
    <rPh sb="0" eb="2">
      <t>ケイレツ</t>
    </rPh>
    <rPh sb="2" eb="4">
      <t>カツドウ</t>
    </rPh>
    <phoneticPr fontId="1"/>
  </si>
  <si>
    <t>国語</t>
    <rPh sb="0" eb="2">
      <t>コクゴ</t>
    </rPh>
    <phoneticPr fontId="1"/>
  </si>
  <si>
    <t>社会</t>
    <rPh sb="0" eb="2">
      <t>シャカイ</t>
    </rPh>
    <phoneticPr fontId="1"/>
  </si>
  <si>
    <t>算数</t>
    <rPh sb="0" eb="2">
      <t>サンスウ</t>
    </rPh>
    <phoneticPr fontId="1"/>
  </si>
  <si>
    <t>理科</t>
    <rPh sb="0" eb="2">
      <t>リカ</t>
    </rPh>
    <phoneticPr fontId="1"/>
  </si>
  <si>
    <t>生活</t>
    <rPh sb="0" eb="2">
      <t>セイカツ</t>
    </rPh>
    <phoneticPr fontId="1"/>
  </si>
  <si>
    <t>音楽</t>
    <rPh sb="0" eb="2">
      <t>オンガク</t>
    </rPh>
    <phoneticPr fontId="1"/>
  </si>
  <si>
    <t>図工</t>
    <rPh sb="0" eb="2">
      <t>ズコウ</t>
    </rPh>
    <phoneticPr fontId="1"/>
  </si>
  <si>
    <t>家庭</t>
    <rPh sb="0" eb="2">
      <t>カテイ</t>
    </rPh>
    <phoneticPr fontId="1"/>
  </si>
  <si>
    <t>計画時数</t>
    <rPh sb="0" eb="2">
      <t>ケイカク</t>
    </rPh>
    <rPh sb="2" eb="4">
      <t>ジスウ</t>
    </rPh>
    <phoneticPr fontId="1"/>
  </si>
  <si>
    <t>憲法記念日</t>
  </si>
  <si>
    <t>こどもの日</t>
  </si>
  <si>
    <t>児童会</t>
    <rPh sb="0" eb="3">
      <t>ジドウカイ</t>
    </rPh>
    <phoneticPr fontId="1"/>
  </si>
  <si>
    <t>ク・委</t>
    <rPh sb="2" eb="3">
      <t>イ</t>
    </rPh>
    <phoneticPr fontId="1"/>
  </si>
  <si>
    <t>実質総時数</t>
    <rPh sb="0" eb="2">
      <t>ジッシツ</t>
    </rPh>
    <rPh sb="2" eb="3">
      <t>ソウ</t>
    </rPh>
    <rPh sb="3" eb="5">
      <t>ジスウ</t>
    </rPh>
    <phoneticPr fontId="1"/>
  </si>
  <si>
    <t>ク・委(外)</t>
    <rPh sb="2" eb="3">
      <t>イ</t>
    </rPh>
    <rPh sb="4" eb="5">
      <t>ソト</t>
    </rPh>
    <phoneticPr fontId="1"/>
  </si>
  <si>
    <t>項目</t>
    <rPh sb="0" eb="2">
      <t>コウモク</t>
    </rPh>
    <phoneticPr fontId="1"/>
  </si>
  <si>
    <t>時数</t>
    <rPh sb="0" eb="2">
      <t>ジスウ</t>
    </rPh>
    <phoneticPr fontId="1"/>
  </si>
  <si>
    <t>コマ数</t>
    <rPh sb="2" eb="3">
      <t>スウ</t>
    </rPh>
    <phoneticPr fontId="1"/>
  </si>
  <si>
    <t>８月</t>
    <rPh sb="1" eb="2">
      <t>ツキ</t>
    </rPh>
    <phoneticPr fontId="1"/>
  </si>
  <si>
    <t>１月</t>
    <rPh sb="1" eb="2">
      <t>ツキ</t>
    </rPh>
    <phoneticPr fontId="1"/>
  </si>
  <si>
    <t>学年</t>
    <rPh sb="0" eb="2">
      <t>ガクネン</t>
    </rPh>
    <phoneticPr fontId="1"/>
  </si>
  <si>
    <t>１学期</t>
    <rPh sb="1" eb="3">
      <t>ガッキ</t>
    </rPh>
    <phoneticPr fontId="1"/>
  </si>
  <si>
    <t>合計</t>
    <rPh sb="0" eb="2">
      <t>ゴウケイ</t>
    </rPh>
    <phoneticPr fontId="1"/>
  </si>
  <si>
    <t>２学期</t>
    <rPh sb="1" eb="3">
      <t>ガッキ</t>
    </rPh>
    <phoneticPr fontId="1"/>
  </si>
  <si>
    <t>３学期</t>
    <rPh sb="1" eb="3">
      <t>ガッキ</t>
    </rPh>
    <phoneticPr fontId="1"/>
  </si>
  <si>
    <t>項　　　目</t>
    <rPh sb="0" eb="1">
      <t>コウ</t>
    </rPh>
    <rPh sb="4" eb="5">
      <t>メ</t>
    </rPh>
    <phoneticPr fontId="1"/>
  </si>
  <si>
    <t>２　　年</t>
    <rPh sb="3" eb="4">
      <t>ネン</t>
    </rPh>
    <phoneticPr fontId="1"/>
  </si>
  <si>
    <t>１　　年</t>
    <rPh sb="3" eb="4">
      <t>ネン</t>
    </rPh>
    <phoneticPr fontId="1"/>
  </si>
  <si>
    <t>３　　年</t>
    <rPh sb="3" eb="4">
      <t>ネン</t>
    </rPh>
    <phoneticPr fontId="1"/>
  </si>
  <si>
    <t>４　　年</t>
    <rPh sb="3" eb="4">
      <t>ネン</t>
    </rPh>
    <phoneticPr fontId="1"/>
  </si>
  <si>
    <t>５　　年</t>
    <rPh sb="3" eb="4">
      <t>ネン</t>
    </rPh>
    <phoneticPr fontId="1"/>
  </si>
  <si>
    <t>６　　年</t>
    <rPh sb="3" eb="4">
      <t>ネン</t>
    </rPh>
    <phoneticPr fontId="1"/>
  </si>
  <si>
    <t>・主教科から総合への時間の拠出は、１教科あたり週１こまに限定せず、状況により弾力的に運用する。</t>
    <rPh sb="1" eb="2">
      <t>シュ</t>
    </rPh>
    <rPh sb="2" eb="4">
      <t>キョウカ</t>
    </rPh>
    <rPh sb="6" eb="8">
      <t>ソウゴウ</t>
    </rPh>
    <rPh sb="10" eb="12">
      <t>ジカン</t>
    </rPh>
    <rPh sb="13" eb="15">
      <t>キョシュツ</t>
    </rPh>
    <rPh sb="18" eb="20">
      <t>キョウカ</t>
    </rPh>
    <rPh sb="23" eb="24">
      <t>シュウ</t>
    </rPh>
    <rPh sb="28" eb="30">
      <t>ゲンテイ</t>
    </rPh>
    <rPh sb="33" eb="35">
      <t>ジョウキョウ</t>
    </rPh>
    <rPh sb="38" eb="40">
      <t>ダンリョク</t>
    </rPh>
    <rPh sb="40" eb="41">
      <t>テキ</t>
    </rPh>
    <rPh sb="42" eb="44">
      <t>ウンヨウ</t>
    </rPh>
    <phoneticPr fontId="1"/>
  </si>
  <si>
    <t>学活の内訳　　　　　     （他教科での　　扱いも可）</t>
    <rPh sb="0" eb="2">
      <t>ガッカツ</t>
    </rPh>
    <rPh sb="3" eb="5">
      <t>ウチワケ</t>
    </rPh>
    <rPh sb="16" eb="19">
      <t>タキョウカ</t>
    </rPh>
    <rPh sb="23" eb="24">
      <t>アツカ</t>
    </rPh>
    <rPh sb="26" eb="27">
      <t>カ</t>
    </rPh>
    <phoneticPr fontId="1"/>
  </si>
  <si>
    <t>・上記の時間割に示したとおり抱き合わせを行う。</t>
    <rPh sb="1" eb="3">
      <t>ジョウキ</t>
    </rPh>
    <rPh sb="4" eb="7">
      <t>ジカンワリ</t>
    </rPh>
    <rPh sb="8" eb="9">
      <t>シメ</t>
    </rPh>
    <rPh sb="14" eb="15">
      <t>ダ</t>
    </rPh>
    <rPh sb="16" eb="17">
      <t>ア</t>
    </rPh>
    <rPh sb="20" eb="21">
      <t>オコナ</t>
    </rPh>
    <phoneticPr fontId="1"/>
  </si>
  <si>
    <t/>
  </si>
  <si>
    <t>朝活集会の内容</t>
    <rPh sb="0" eb="1">
      <t>アサ</t>
    </rPh>
    <rPh sb="1" eb="2">
      <t>カツ</t>
    </rPh>
    <rPh sb="2" eb="4">
      <t>シュウカイ</t>
    </rPh>
    <rPh sb="5" eb="7">
      <t>ナイヨウ</t>
    </rPh>
    <phoneticPr fontId="1"/>
  </si>
  <si>
    <t>合　　　　　計</t>
    <rPh sb="0" eb="1">
      <t>ゴウ</t>
    </rPh>
    <rPh sb="6" eb="7">
      <t>ケイ</t>
    </rPh>
    <phoneticPr fontId="1"/>
  </si>
  <si>
    <t>給食</t>
    <rPh sb="0" eb="2">
      <t>キュウショク</t>
    </rPh>
    <phoneticPr fontId="1"/>
  </si>
  <si>
    <t>授業</t>
    <rPh sb="0" eb="2">
      <t>ジュギョウ</t>
    </rPh>
    <phoneticPr fontId="1"/>
  </si>
  <si>
    <t>・総合や学活などの時数を調整しながら、月ごとに時間割計画（月の予定）を作成する。（教務に提出）</t>
    <rPh sb="1" eb="3">
      <t>ソウゴウ</t>
    </rPh>
    <rPh sb="4" eb="6">
      <t>ガッカツ</t>
    </rPh>
    <rPh sb="9" eb="11">
      <t>ジスウ</t>
    </rPh>
    <rPh sb="12" eb="14">
      <t>チョウセイ</t>
    </rPh>
    <rPh sb="19" eb="20">
      <t>ツキ</t>
    </rPh>
    <rPh sb="23" eb="26">
      <t>ジカンワリ</t>
    </rPh>
    <rPh sb="26" eb="28">
      <t>ケイカク</t>
    </rPh>
    <rPh sb="29" eb="30">
      <t>ツキ</t>
    </rPh>
    <rPh sb="31" eb="33">
      <t>ヨテイ</t>
    </rPh>
    <rPh sb="35" eb="37">
      <t>サクセイ</t>
    </rPh>
    <rPh sb="41" eb="43">
      <t>キョウム</t>
    </rPh>
    <rPh sb="44" eb="46">
      <t>テイシュツ</t>
    </rPh>
    <phoneticPr fontId="1"/>
  </si>
  <si>
    <t>・実際に実施した内容をもとに時間割計画を修正し、実施時数を確定する。（教務に提出）</t>
    <rPh sb="1" eb="3">
      <t>ジッサイ</t>
    </rPh>
    <rPh sb="4" eb="6">
      <t>ジッシ</t>
    </rPh>
    <rPh sb="8" eb="10">
      <t>ナイヨウ</t>
    </rPh>
    <rPh sb="14" eb="17">
      <t>ジカンワリ</t>
    </rPh>
    <rPh sb="17" eb="19">
      <t>ケイカク</t>
    </rPh>
    <rPh sb="20" eb="22">
      <t>シュウセイ</t>
    </rPh>
    <rPh sb="24" eb="26">
      <t>ジッシ</t>
    </rPh>
    <rPh sb="26" eb="28">
      <t>ジスウ</t>
    </rPh>
    <rPh sb="29" eb="31">
      <t>カクテイ</t>
    </rPh>
    <rPh sb="35" eb="37">
      <t>キョウム</t>
    </rPh>
    <rPh sb="38" eb="40">
      <t>テイシュツ</t>
    </rPh>
    <phoneticPr fontId="1"/>
  </si>
  <si>
    <t>１学期合計</t>
    <rPh sb="1" eb="3">
      <t>ガッキ</t>
    </rPh>
    <rPh sb="3" eb="5">
      <t>ゴウケイ</t>
    </rPh>
    <phoneticPr fontId="1"/>
  </si>
  <si>
    <t>２学期合計</t>
    <rPh sb="1" eb="3">
      <t>ガッキ</t>
    </rPh>
    <rPh sb="3" eb="5">
      <t>ゴウケイ</t>
    </rPh>
    <phoneticPr fontId="1"/>
  </si>
  <si>
    <t>３学期合計</t>
    <rPh sb="1" eb="3">
      <t>ガッキ</t>
    </rPh>
    <rPh sb="3" eb="5">
      <t>ゴウケイ</t>
    </rPh>
    <phoneticPr fontId="1"/>
  </si>
  <si>
    <t>年 間 合 計</t>
    <rPh sb="0" eb="1">
      <t>トシ</t>
    </rPh>
    <rPh sb="2" eb="3">
      <t>カン</t>
    </rPh>
    <rPh sb="4" eb="5">
      <t>ゴウ</t>
    </rPh>
    <rPh sb="6" eb="7">
      <t>ケイ</t>
    </rPh>
    <phoneticPr fontId="1"/>
  </si>
  <si>
    <t>授業日数</t>
    <rPh sb="0" eb="2">
      <t>ジュギョウ</t>
    </rPh>
    <rPh sb="2" eb="4">
      <t>ニッスウ</t>
    </rPh>
    <phoneticPr fontId="1"/>
  </si>
  <si>
    <t>数</t>
    <rPh sb="0" eb="1">
      <t>スウ</t>
    </rPh>
    <phoneticPr fontId="1"/>
  </si>
  <si>
    <t>合　　　　計</t>
    <rPh sb="0" eb="1">
      <t>ゴウ</t>
    </rPh>
    <rPh sb="5" eb="6">
      <t>ケイ</t>
    </rPh>
    <phoneticPr fontId="1"/>
  </si>
  <si>
    <t>２月２９日のある年は、この表は正しく計算されません。</t>
    <rPh sb="1" eb="2">
      <t>ガツ</t>
    </rPh>
    <rPh sb="4" eb="5">
      <t>ニチ</t>
    </rPh>
    <rPh sb="8" eb="9">
      <t>トシ</t>
    </rPh>
    <rPh sb="13" eb="14">
      <t>ヒョウ</t>
    </rPh>
    <rPh sb="15" eb="16">
      <t>タダ</t>
    </rPh>
    <rPh sb="18" eb="20">
      <t>ケイサン</t>
    </rPh>
    <phoneticPr fontId="1"/>
  </si>
  <si>
    <t>クラブ活動</t>
    <rPh sb="3" eb="5">
      <t>カツドウ</t>
    </rPh>
    <phoneticPr fontId="1"/>
  </si>
  <si>
    <t>委員会活動</t>
    <rPh sb="0" eb="3">
      <t>イインカイ</t>
    </rPh>
    <rPh sb="3" eb="5">
      <t>カツドウ</t>
    </rPh>
    <phoneticPr fontId="1"/>
  </si>
  <si>
    <t>国１</t>
    <rPh sb="0" eb="1">
      <t>コク</t>
    </rPh>
    <phoneticPr fontId="1"/>
  </si>
  <si>
    <t>国２</t>
    <rPh sb="0" eb="1">
      <t>コク</t>
    </rPh>
    <phoneticPr fontId="1"/>
  </si>
  <si>
    <t>国３</t>
    <rPh sb="0" eb="1">
      <t>コク</t>
    </rPh>
    <phoneticPr fontId="1"/>
  </si>
  <si>
    <t>国４</t>
    <rPh sb="0" eb="1">
      <t>コク</t>
    </rPh>
    <phoneticPr fontId="1"/>
  </si>
  <si>
    <t>国５</t>
    <rPh sb="0" eb="1">
      <t>コク</t>
    </rPh>
    <phoneticPr fontId="1"/>
  </si>
  <si>
    <t>国６</t>
    <rPh sb="0" eb="1">
      <t>コク</t>
    </rPh>
    <phoneticPr fontId="1"/>
  </si>
  <si>
    <t>国７</t>
    <rPh sb="0" eb="1">
      <t>コク</t>
    </rPh>
    <phoneticPr fontId="1"/>
  </si>
  <si>
    <t>国８</t>
    <rPh sb="0" eb="1">
      <t>コク</t>
    </rPh>
    <phoneticPr fontId="1"/>
  </si>
  <si>
    <t>算１</t>
    <rPh sb="0" eb="1">
      <t>サン</t>
    </rPh>
    <phoneticPr fontId="1"/>
  </si>
  <si>
    <t>算２</t>
    <rPh sb="0" eb="1">
      <t>サン</t>
    </rPh>
    <phoneticPr fontId="1"/>
  </si>
  <si>
    <t>算３</t>
    <rPh sb="0" eb="1">
      <t>サン</t>
    </rPh>
    <phoneticPr fontId="1"/>
  </si>
  <si>
    <t>図１</t>
    <rPh sb="0" eb="1">
      <t>ズ</t>
    </rPh>
    <phoneticPr fontId="1"/>
  </si>
  <si>
    <t>図２</t>
    <rPh sb="0" eb="1">
      <t>ズ</t>
    </rPh>
    <phoneticPr fontId="1"/>
  </si>
  <si>
    <t>体１</t>
    <rPh sb="0" eb="1">
      <t>タイ</t>
    </rPh>
    <phoneticPr fontId="1"/>
  </si>
  <si>
    <t>体２</t>
    <rPh sb="0" eb="1">
      <t>タイ</t>
    </rPh>
    <phoneticPr fontId="1"/>
  </si>
  <si>
    <t>学１</t>
    <rPh sb="0" eb="1">
      <t>ガク</t>
    </rPh>
    <phoneticPr fontId="1"/>
  </si>
  <si>
    <t>算４</t>
    <rPh sb="0" eb="1">
      <t>サン</t>
    </rPh>
    <phoneticPr fontId="1"/>
  </si>
  <si>
    <t>社１</t>
    <rPh sb="0" eb="1">
      <t>シャ</t>
    </rPh>
    <phoneticPr fontId="1"/>
  </si>
  <si>
    <t>社２</t>
    <rPh sb="0" eb="1">
      <t>シャ</t>
    </rPh>
    <phoneticPr fontId="1"/>
  </si>
  <si>
    <t>理１</t>
    <rPh sb="0" eb="1">
      <t>リ</t>
    </rPh>
    <phoneticPr fontId="1"/>
  </si>
  <si>
    <t>理２</t>
    <rPh sb="0" eb="1">
      <t>リ</t>
    </rPh>
    <phoneticPr fontId="1"/>
  </si>
  <si>
    <t>総１</t>
    <rPh sb="0" eb="1">
      <t>ソウ</t>
    </rPh>
    <phoneticPr fontId="1"/>
  </si>
  <si>
    <t>家１</t>
    <rPh sb="0" eb="1">
      <t>イエ</t>
    </rPh>
    <phoneticPr fontId="1"/>
  </si>
  <si>
    <t>学年始休業日</t>
    <phoneticPr fontId="1"/>
  </si>
  <si>
    <t>避難訓練</t>
    <rPh sb="0" eb="2">
      <t>ヒナン</t>
    </rPh>
    <rPh sb="2" eb="4">
      <t>クンレン</t>
    </rPh>
    <phoneticPr fontId="1"/>
  </si>
  <si>
    <t>みどりの日</t>
    <rPh sb="4" eb="5">
      <t>ヒ</t>
    </rPh>
    <phoneticPr fontId="1"/>
  </si>
  <si>
    <t>文化祭</t>
    <rPh sb="0" eb="3">
      <t>ブンカサイ</t>
    </rPh>
    <phoneticPr fontId="1"/>
  </si>
  <si>
    <t>水</t>
    <rPh sb="0" eb="1">
      <t>スイ</t>
    </rPh>
    <phoneticPr fontId="1"/>
  </si>
  <si>
    <t>愛校作業</t>
    <rPh sb="0" eb="1">
      <t>アイ</t>
    </rPh>
    <rPh sb="1" eb="2">
      <t>コウ</t>
    </rPh>
    <rPh sb="2" eb="4">
      <t>サギョウ</t>
    </rPh>
    <phoneticPr fontId="1"/>
  </si>
  <si>
    <t>行　　　事</t>
    <rPh sb="0" eb="1">
      <t>ギョウ</t>
    </rPh>
    <rPh sb="4" eb="5">
      <t>コト</t>
    </rPh>
    <phoneticPr fontId="21"/>
  </si>
  <si>
    <t>１年</t>
    <rPh sb="1" eb="2">
      <t>ネン</t>
    </rPh>
    <phoneticPr fontId="21"/>
  </si>
  <si>
    <t>２年</t>
    <rPh sb="1" eb="2">
      <t>ネン</t>
    </rPh>
    <phoneticPr fontId="21"/>
  </si>
  <si>
    <t>３年</t>
    <rPh sb="1" eb="2">
      <t>ネン</t>
    </rPh>
    <phoneticPr fontId="21"/>
  </si>
  <si>
    <t>４年</t>
    <rPh sb="1" eb="2">
      <t>ネン</t>
    </rPh>
    <phoneticPr fontId="21"/>
  </si>
  <si>
    <t>５年</t>
    <rPh sb="1" eb="2">
      <t>ネン</t>
    </rPh>
    <phoneticPr fontId="21"/>
  </si>
  <si>
    <t>６年</t>
    <rPh sb="1" eb="2">
      <t>ネン</t>
    </rPh>
    <phoneticPr fontId="21"/>
  </si>
  <si>
    <t>儀式</t>
    <rPh sb="0" eb="2">
      <t>ギシキ</t>
    </rPh>
    <phoneticPr fontId="21"/>
  </si>
  <si>
    <t>新任式</t>
    <rPh sb="0" eb="2">
      <t>シンニン</t>
    </rPh>
    <rPh sb="2" eb="3">
      <t>シキ</t>
    </rPh>
    <phoneticPr fontId="21"/>
  </si>
  <si>
    <t>１学期始業式</t>
    <rPh sb="1" eb="3">
      <t>ガッキ</t>
    </rPh>
    <rPh sb="3" eb="6">
      <t>シギョウシキ</t>
    </rPh>
    <phoneticPr fontId="21"/>
  </si>
  <si>
    <t>児童会</t>
  </si>
  <si>
    <t>１年生を迎える会</t>
    <rPh sb="1" eb="3">
      <t>ネンセイ</t>
    </rPh>
    <rPh sb="4" eb="5">
      <t>ムカ</t>
    </rPh>
    <rPh sb="7" eb="8">
      <t>カイ</t>
    </rPh>
    <phoneticPr fontId="21"/>
  </si>
  <si>
    <t>入学式</t>
    <rPh sb="0" eb="3">
      <t>ニュウガクシキ</t>
    </rPh>
    <phoneticPr fontId="21"/>
  </si>
  <si>
    <t>児童総会</t>
    <rPh sb="0" eb="2">
      <t>ジドウ</t>
    </rPh>
    <rPh sb="2" eb="4">
      <t>ソウカイ</t>
    </rPh>
    <phoneticPr fontId="21"/>
  </si>
  <si>
    <t>１学期終業式</t>
    <rPh sb="1" eb="3">
      <t>ガッキ</t>
    </rPh>
    <rPh sb="3" eb="6">
      <t>シュウギョウシキ</t>
    </rPh>
    <phoneticPr fontId="21"/>
  </si>
  <si>
    <t>２学期始業式</t>
    <rPh sb="1" eb="3">
      <t>ガッキ</t>
    </rPh>
    <rPh sb="3" eb="6">
      <t>シギョウシキ</t>
    </rPh>
    <phoneticPr fontId="21"/>
  </si>
  <si>
    <t>系列集会（運動会）</t>
    <rPh sb="0" eb="2">
      <t>ケイレツ</t>
    </rPh>
    <rPh sb="2" eb="4">
      <t>シュウカイ</t>
    </rPh>
    <rPh sb="5" eb="8">
      <t>ウンドウカイ</t>
    </rPh>
    <phoneticPr fontId="21"/>
  </si>
  <si>
    <t>２学期終業式</t>
    <rPh sb="1" eb="3">
      <t>ガッキ</t>
    </rPh>
    <rPh sb="3" eb="6">
      <t>シュウギョウシキ</t>
    </rPh>
    <phoneticPr fontId="21"/>
  </si>
  <si>
    <t>スポーツ集会</t>
    <rPh sb="4" eb="6">
      <t>シュウカイ</t>
    </rPh>
    <phoneticPr fontId="21"/>
  </si>
  <si>
    <t>３学期始業式</t>
    <rPh sb="1" eb="3">
      <t>ガッキ</t>
    </rPh>
    <rPh sb="3" eb="6">
      <t>シギョウシキ</t>
    </rPh>
    <phoneticPr fontId="21"/>
  </si>
  <si>
    <t>役員選挙立会演説会</t>
    <rPh sb="0" eb="2">
      <t>ヤクイン</t>
    </rPh>
    <rPh sb="2" eb="4">
      <t>センキョ</t>
    </rPh>
    <rPh sb="4" eb="6">
      <t>タチアイ</t>
    </rPh>
    <rPh sb="6" eb="8">
      <t>エンゼツ</t>
    </rPh>
    <rPh sb="8" eb="9">
      <t>カイ</t>
    </rPh>
    <phoneticPr fontId="21"/>
  </si>
  <si>
    <t>役員選挙投票</t>
    <rPh sb="0" eb="2">
      <t>ヤクイン</t>
    </rPh>
    <rPh sb="2" eb="4">
      <t>センキョ</t>
    </rPh>
    <rPh sb="4" eb="6">
      <t>トウヒョウ</t>
    </rPh>
    <phoneticPr fontId="21"/>
  </si>
  <si>
    <t>卒業証書授与式</t>
    <rPh sb="0" eb="2">
      <t>ソツギョウ</t>
    </rPh>
    <rPh sb="2" eb="4">
      <t>ショウショ</t>
    </rPh>
    <rPh sb="4" eb="7">
      <t>ジュヨシキ</t>
    </rPh>
    <phoneticPr fontId="21"/>
  </si>
  <si>
    <t>修了式</t>
    <rPh sb="0" eb="2">
      <t>シュウリョウ</t>
    </rPh>
    <rPh sb="2" eb="3">
      <t>シキ</t>
    </rPh>
    <phoneticPr fontId="21"/>
  </si>
  <si>
    <t>６年生を送る会</t>
    <rPh sb="1" eb="3">
      <t>ネンセイ</t>
    </rPh>
    <rPh sb="4" eb="5">
      <t>オク</t>
    </rPh>
    <rPh sb="6" eb="7">
      <t>カイ</t>
    </rPh>
    <phoneticPr fontId="21"/>
  </si>
  <si>
    <t>合　　　計</t>
    <rPh sb="0" eb="1">
      <t>ゴウ</t>
    </rPh>
    <rPh sb="4" eb="5">
      <t>ケイ</t>
    </rPh>
    <phoneticPr fontId="21"/>
  </si>
  <si>
    <t>合計</t>
    <rPh sb="0" eb="2">
      <t>ゴウケイ</t>
    </rPh>
    <phoneticPr fontId="21"/>
  </si>
  <si>
    <t>区分別集計表</t>
  </si>
  <si>
    <t>区　　　　　分</t>
    <rPh sb="0" eb="1">
      <t>ク</t>
    </rPh>
    <rPh sb="6" eb="7">
      <t>ブン</t>
    </rPh>
    <phoneticPr fontId="21"/>
  </si>
  <si>
    <t>身体測定</t>
    <rPh sb="0" eb="2">
      <t>シンタイ</t>
    </rPh>
    <rPh sb="2" eb="4">
      <t>ソクテイ</t>
    </rPh>
    <phoneticPr fontId="21"/>
  </si>
  <si>
    <t>儀式的行事</t>
    <rPh sb="0" eb="3">
      <t>ギシキテキ</t>
    </rPh>
    <rPh sb="3" eb="5">
      <t>ギョウジ</t>
    </rPh>
    <phoneticPr fontId="21"/>
  </si>
  <si>
    <t>聴力測定</t>
    <rPh sb="0" eb="2">
      <t>チョウリョク</t>
    </rPh>
    <rPh sb="2" eb="4">
      <t>ソクテイ</t>
    </rPh>
    <phoneticPr fontId="21"/>
  </si>
  <si>
    <t>視力検査</t>
    <rPh sb="0" eb="2">
      <t>シリョク</t>
    </rPh>
    <rPh sb="2" eb="4">
      <t>ケンサ</t>
    </rPh>
    <phoneticPr fontId="21"/>
  </si>
  <si>
    <t>内科検診</t>
    <rPh sb="0" eb="2">
      <t>ナイカ</t>
    </rPh>
    <rPh sb="2" eb="4">
      <t>ケンシン</t>
    </rPh>
    <phoneticPr fontId="21"/>
  </si>
  <si>
    <t>体育的行事</t>
    <rPh sb="0" eb="2">
      <t>タイイク</t>
    </rPh>
    <rPh sb="2" eb="3">
      <t>テキ</t>
    </rPh>
    <rPh sb="3" eb="5">
      <t>ギョウジ</t>
    </rPh>
    <phoneticPr fontId="21"/>
  </si>
  <si>
    <t>避難訓練(経路)</t>
    <rPh sb="0" eb="2">
      <t>ヒナン</t>
    </rPh>
    <rPh sb="2" eb="4">
      <t>クンレン</t>
    </rPh>
    <rPh sb="5" eb="7">
      <t>ケイロ</t>
    </rPh>
    <phoneticPr fontId="21"/>
  </si>
  <si>
    <t>遠足・宿泊的行事</t>
    <rPh sb="0" eb="2">
      <t>エンソク</t>
    </rPh>
    <rPh sb="3" eb="5">
      <t>シュクハク</t>
    </rPh>
    <rPh sb="5" eb="6">
      <t>テキ</t>
    </rPh>
    <rPh sb="6" eb="8">
      <t>ギョウジ</t>
    </rPh>
    <phoneticPr fontId="21"/>
  </si>
  <si>
    <t>交通安全教室</t>
    <rPh sb="0" eb="2">
      <t>コウツウ</t>
    </rPh>
    <rPh sb="2" eb="4">
      <t>アンゼン</t>
    </rPh>
    <rPh sb="4" eb="6">
      <t>キョウシツ</t>
    </rPh>
    <phoneticPr fontId="21"/>
  </si>
  <si>
    <t>勤労生産・奉仕的行事</t>
    <rPh sb="0" eb="2">
      <t>キンロウ</t>
    </rPh>
    <rPh sb="2" eb="4">
      <t>セイサン</t>
    </rPh>
    <rPh sb="5" eb="8">
      <t>ホウシテキ</t>
    </rPh>
    <rPh sb="8" eb="10">
      <t>ギョウジ</t>
    </rPh>
    <phoneticPr fontId="21"/>
  </si>
  <si>
    <t>眼科検診</t>
    <rPh sb="0" eb="2">
      <t>ガンカ</t>
    </rPh>
    <rPh sb="2" eb="4">
      <t>ケンシン</t>
    </rPh>
    <phoneticPr fontId="21"/>
  </si>
  <si>
    <t>学校行事計</t>
    <rPh sb="0" eb="2">
      <t>ガッコウ</t>
    </rPh>
    <rPh sb="2" eb="4">
      <t>ギョウジ</t>
    </rPh>
    <rPh sb="4" eb="5">
      <t>ケイ</t>
    </rPh>
    <phoneticPr fontId="21"/>
  </si>
  <si>
    <t>耳鼻科検診</t>
    <rPh sb="0" eb="3">
      <t>ジビカ</t>
    </rPh>
    <rPh sb="3" eb="5">
      <t>ケンシン</t>
    </rPh>
    <phoneticPr fontId="21"/>
  </si>
  <si>
    <t>児童会行事</t>
    <rPh sb="0" eb="3">
      <t>ジドウカイ</t>
    </rPh>
    <rPh sb="3" eb="5">
      <t>ギョウジ</t>
    </rPh>
    <phoneticPr fontId="21"/>
  </si>
  <si>
    <t>避難訓練(引渡)</t>
    <rPh sb="0" eb="2">
      <t>ヒナン</t>
    </rPh>
    <rPh sb="2" eb="4">
      <t>クンレン</t>
    </rPh>
    <rPh sb="5" eb="6">
      <t>ヒ</t>
    </rPh>
    <rPh sb="6" eb="7">
      <t>ワタ</t>
    </rPh>
    <phoneticPr fontId="21"/>
  </si>
  <si>
    <t>心電図・心音図</t>
    <rPh sb="0" eb="3">
      <t>シンデンズ</t>
    </rPh>
    <rPh sb="4" eb="6">
      <t>シンオン</t>
    </rPh>
    <rPh sb="6" eb="7">
      <t>ズ</t>
    </rPh>
    <phoneticPr fontId="21"/>
  </si>
  <si>
    <t>学校行事・児童会行事　月別集計表</t>
    <rPh sb="0" eb="2">
      <t>ガッコウ</t>
    </rPh>
    <rPh sb="2" eb="4">
      <t>ギョウジ</t>
    </rPh>
    <rPh sb="5" eb="8">
      <t>ジドウカイ</t>
    </rPh>
    <rPh sb="8" eb="10">
      <t>ギョウジ</t>
    </rPh>
    <rPh sb="11" eb="12">
      <t>ツキ</t>
    </rPh>
    <rPh sb="12" eb="13">
      <t>ベツ</t>
    </rPh>
    <rPh sb="13" eb="16">
      <t>シュウケイヒョウ</t>
    </rPh>
    <phoneticPr fontId="21"/>
  </si>
  <si>
    <t>※上段：学校行事、下段：児童会行事</t>
    <rPh sb="1" eb="3">
      <t>ジョウダン</t>
    </rPh>
    <rPh sb="4" eb="6">
      <t>ガッコウ</t>
    </rPh>
    <rPh sb="6" eb="8">
      <t>ギョウジ</t>
    </rPh>
    <rPh sb="9" eb="11">
      <t>ゲダン</t>
    </rPh>
    <rPh sb="12" eb="15">
      <t>ジドウカイ</t>
    </rPh>
    <rPh sb="15" eb="17">
      <t>ギョウジ</t>
    </rPh>
    <phoneticPr fontId="21"/>
  </si>
  <si>
    <t>歯科検診</t>
    <rPh sb="0" eb="2">
      <t>シカ</t>
    </rPh>
    <rPh sb="2" eb="4">
      <t>ケンシン</t>
    </rPh>
    <phoneticPr fontId="21"/>
  </si>
  <si>
    <t>月</t>
    <rPh sb="0" eb="1">
      <t>ツキ</t>
    </rPh>
    <phoneticPr fontId="21"/>
  </si>
  <si>
    <t>体重測定</t>
    <rPh sb="0" eb="2">
      <t>タイジュウ</t>
    </rPh>
    <rPh sb="2" eb="4">
      <t>ソクテイ</t>
    </rPh>
    <phoneticPr fontId="21"/>
  </si>
  <si>
    <t>４　月</t>
    <rPh sb="2" eb="3">
      <t>ガツ</t>
    </rPh>
    <phoneticPr fontId="21"/>
  </si>
  <si>
    <t>避難訓練(地震)</t>
    <rPh sb="0" eb="2">
      <t>ヒナン</t>
    </rPh>
    <rPh sb="2" eb="4">
      <t>クンレン</t>
    </rPh>
    <rPh sb="5" eb="7">
      <t>ジシン</t>
    </rPh>
    <phoneticPr fontId="21"/>
  </si>
  <si>
    <t>５　月</t>
    <rPh sb="2" eb="3">
      <t>ガツ</t>
    </rPh>
    <phoneticPr fontId="21"/>
  </si>
  <si>
    <t>避難訓練(火災)</t>
    <rPh sb="0" eb="2">
      <t>ヒナン</t>
    </rPh>
    <rPh sb="2" eb="4">
      <t>クンレン</t>
    </rPh>
    <rPh sb="5" eb="7">
      <t>カサイ</t>
    </rPh>
    <phoneticPr fontId="21"/>
  </si>
  <si>
    <t>６　月</t>
    <rPh sb="2" eb="3">
      <t>ガツ</t>
    </rPh>
    <phoneticPr fontId="21"/>
  </si>
  <si>
    <t>７　月</t>
    <rPh sb="2" eb="3">
      <t>ガツ</t>
    </rPh>
    <phoneticPr fontId="21"/>
  </si>
  <si>
    <t>1学期合計</t>
    <rPh sb="1" eb="3">
      <t>ガッキ</t>
    </rPh>
    <rPh sb="3" eb="5">
      <t>ゴウケイ</t>
    </rPh>
    <phoneticPr fontId="21"/>
  </si>
  <si>
    <t>８　月</t>
    <rPh sb="2" eb="3">
      <t>ガツ</t>
    </rPh>
    <phoneticPr fontId="21"/>
  </si>
  <si>
    <t>秋季大運動会</t>
    <rPh sb="0" eb="2">
      <t>シュウキ</t>
    </rPh>
    <rPh sb="2" eb="6">
      <t>ダイウンドウカイ</t>
    </rPh>
    <phoneticPr fontId="21"/>
  </si>
  <si>
    <t>９　月</t>
    <rPh sb="2" eb="3">
      <t>ガツ</t>
    </rPh>
    <phoneticPr fontId="21"/>
  </si>
  <si>
    <t>スキー教室</t>
    <rPh sb="3" eb="5">
      <t>キョウシツ</t>
    </rPh>
    <phoneticPr fontId="21"/>
  </si>
  <si>
    <t>10　月</t>
    <rPh sb="3" eb="4">
      <t>ガツ</t>
    </rPh>
    <phoneticPr fontId="21"/>
  </si>
  <si>
    <t>修学旅行</t>
    <rPh sb="0" eb="2">
      <t>シュウガク</t>
    </rPh>
    <rPh sb="2" eb="4">
      <t>リョコウ</t>
    </rPh>
    <phoneticPr fontId="21"/>
  </si>
  <si>
    <t>11　月</t>
    <rPh sb="3" eb="4">
      <t>ガツ</t>
    </rPh>
    <phoneticPr fontId="21"/>
  </si>
  <si>
    <t>中学校１日入学</t>
    <rPh sb="0" eb="3">
      <t>チュウガッコウ</t>
    </rPh>
    <rPh sb="4" eb="5">
      <t>ニチ</t>
    </rPh>
    <rPh sb="5" eb="7">
      <t>ニュウガク</t>
    </rPh>
    <phoneticPr fontId="21"/>
  </si>
  <si>
    <t>12　月</t>
    <rPh sb="3" eb="4">
      <t>ガツ</t>
    </rPh>
    <phoneticPr fontId="21"/>
  </si>
  <si>
    <t>勤労生産・奉仕</t>
    <rPh sb="0" eb="2">
      <t>キンロウ</t>
    </rPh>
    <rPh sb="2" eb="4">
      <t>セイサン</t>
    </rPh>
    <rPh sb="5" eb="7">
      <t>ホウシ</t>
    </rPh>
    <phoneticPr fontId="21"/>
  </si>
  <si>
    <t>2学期合計</t>
    <rPh sb="1" eb="3">
      <t>ガッキ</t>
    </rPh>
    <rPh sb="3" eb="5">
      <t>ゴウケイ</t>
    </rPh>
    <phoneticPr fontId="21"/>
  </si>
  <si>
    <t>大掃除</t>
    <rPh sb="0" eb="3">
      <t>オオソウジ</t>
    </rPh>
    <phoneticPr fontId="21"/>
  </si>
  <si>
    <t>１　月</t>
    <rPh sb="2" eb="3">
      <t>ガツ</t>
    </rPh>
    <phoneticPr fontId="21"/>
  </si>
  <si>
    <t>２　月</t>
    <rPh sb="2" eb="3">
      <t>ガツ</t>
    </rPh>
    <phoneticPr fontId="21"/>
  </si>
  <si>
    <t>３　月</t>
    <rPh sb="2" eb="3">
      <t>ガツ</t>
    </rPh>
    <phoneticPr fontId="21"/>
  </si>
  <si>
    <t>運動会準備</t>
    <rPh sb="0" eb="3">
      <t>ウンドウカイ</t>
    </rPh>
    <rPh sb="3" eb="5">
      <t>ジュンビ</t>
    </rPh>
    <phoneticPr fontId="21"/>
  </si>
  <si>
    <t>3学期合計</t>
    <rPh sb="1" eb="3">
      <t>ガッキ</t>
    </rPh>
    <rPh sb="3" eb="5">
      <t>ゴウケイ</t>
    </rPh>
    <phoneticPr fontId="21"/>
  </si>
  <si>
    <t>卒業前愛校作業</t>
    <rPh sb="0" eb="2">
      <t>ソツギョウ</t>
    </rPh>
    <rPh sb="2" eb="3">
      <t>マエ</t>
    </rPh>
    <rPh sb="3" eb="5">
      <t>アイコウ</t>
    </rPh>
    <rPh sb="5" eb="7">
      <t>サギョウ</t>
    </rPh>
    <phoneticPr fontId="21"/>
  </si>
  <si>
    <t>年間合計</t>
    <rPh sb="0" eb="2">
      <t>ネンカン</t>
    </rPh>
    <rPh sb="2" eb="4">
      <t>ゴウケイ</t>
    </rPh>
    <phoneticPr fontId="21"/>
  </si>
  <si>
    <t>卒業式準備</t>
    <rPh sb="0" eb="2">
      <t>ソツギョウ</t>
    </rPh>
    <rPh sb="2" eb="3">
      <t>シキ</t>
    </rPh>
    <rPh sb="3" eb="5">
      <t>ジュンビ</t>
    </rPh>
    <phoneticPr fontId="21"/>
  </si>
  <si>
    <t>運動会係打合せ</t>
    <rPh sb="0" eb="3">
      <t>ウンドウカイ</t>
    </rPh>
    <rPh sb="3" eb="4">
      <t>カカリ</t>
    </rPh>
    <rPh sb="4" eb="6">
      <t>ウチアワ</t>
    </rPh>
    <phoneticPr fontId="1"/>
  </si>
  <si>
    <t>火</t>
    <rPh sb="0" eb="1">
      <t>カ</t>
    </rPh>
    <phoneticPr fontId="1"/>
  </si>
  <si>
    <t>昭和の日</t>
    <rPh sb="0" eb="2">
      <t>ショウワ</t>
    </rPh>
    <rPh sb="3" eb="4">
      <t>ヒ</t>
    </rPh>
    <phoneticPr fontId="1"/>
  </si>
  <si>
    <t>外国語</t>
    <rPh sb="0" eb="3">
      <t>ガイコクゴ</t>
    </rPh>
    <phoneticPr fontId="1"/>
  </si>
  <si>
    <t>体３</t>
    <rPh sb="0" eb="1">
      <t>タイ</t>
    </rPh>
    <phoneticPr fontId="1"/>
  </si>
  <si>
    <t>道１</t>
    <rPh sb="0" eb="1">
      <t>ミチ</t>
    </rPh>
    <phoneticPr fontId="1"/>
  </si>
  <si>
    <t>算５</t>
    <rPh sb="0" eb="1">
      <t>サン</t>
    </rPh>
    <phoneticPr fontId="1"/>
  </si>
  <si>
    <t>理３</t>
    <rPh sb="0" eb="1">
      <t>リ</t>
    </rPh>
    <phoneticPr fontId="1"/>
  </si>
  <si>
    <t>西小の子どもを考える会における授業</t>
    <rPh sb="0" eb="1">
      <t>ニシ</t>
    </rPh>
    <rPh sb="1" eb="2">
      <t>ショウ</t>
    </rPh>
    <rPh sb="3" eb="4">
      <t>コ</t>
    </rPh>
    <rPh sb="7" eb="8">
      <t>カンガ</t>
    </rPh>
    <rPh sb="10" eb="11">
      <t>カイ</t>
    </rPh>
    <rPh sb="15" eb="17">
      <t>ジュギョウ</t>
    </rPh>
    <phoneticPr fontId="1"/>
  </si>
  <si>
    <t>入学式に起因</t>
    <rPh sb="0" eb="3">
      <t>ニュウガクシキ</t>
    </rPh>
    <rPh sb="4" eb="6">
      <t>キイン</t>
    </rPh>
    <phoneticPr fontId="1"/>
  </si>
  <si>
    <t>卒業式に起因</t>
    <rPh sb="0" eb="2">
      <t>ソツギョウ</t>
    </rPh>
    <rPh sb="2" eb="3">
      <t>シキ</t>
    </rPh>
    <rPh sb="4" eb="6">
      <t>キイン</t>
    </rPh>
    <phoneticPr fontId="1"/>
  </si>
  <si>
    <t>修了式に起因</t>
    <rPh sb="0" eb="2">
      <t>シュウリョウ</t>
    </rPh>
    <rPh sb="2" eb="3">
      <t>シキ</t>
    </rPh>
    <rPh sb="4" eb="6">
      <t>キイン</t>
    </rPh>
    <phoneticPr fontId="1"/>
  </si>
  <si>
    <t>土曜授業による振替年間２回</t>
    <rPh sb="0" eb="2">
      <t>ドヨウ</t>
    </rPh>
    <rPh sb="2" eb="4">
      <t>ジュギョウ</t>
    </rPh>
    <rPh sb="7" eb="9">
      <t>フリカエ</t>
    </rPh>
    <rPh sb="9" eb="11">
      <t>ネンカン</t>
    </rPh>
    <rPh sb="12" eb="13">
      <t>カイ</t>
    </rPh>
    <phoneticPr fontId="1"/>
  </si>
  <si>
    <t>計５回は毎年月曜が休みになる</t>
    <rPh sb="0" eb="1">
      <t>ケイ</t>
    </rPh>
    <rPh sb="2" eb="3">
      <t>カイ</t>
    </rPh>
    <rPh sb="4" eb="6">
      <t>マイトシ</t>
    </rPh>
    <rPh sb="6" eb="8">
      <t>ゲツヨウ</t>
    </rPh>
    <rPh sb="9" eb="10">
      <t>ヤス</t>
    </rPh>
    <phoneticPr fontId="1"/>
  </si>
  <si>
    <t>考える会は土曜に月曜日課</t>
    <rPh sb="0" eb="1">
      <t>カンガ</t>
    </rPh>
    <rPh sb="3" eb="4">
      <t>カイ</t>
    </rPh>
    <rPh sb="5" eb="7">
      <t>ドヨウ</t>
    </rPh>
    <rPh sb="8" eb="10">
      <t>ゲツヨウ</t>
    </rPh>
    <rPh sb="10" eb="12">
      <t>ニッカ</t>
    </rPh>
    <phoneticPr fontId="1"/>
  </si>
  <si>
    <t>運動会，考える会</t>
    <rPh sb="0" eb="3">
      <t>ウンドウカイ</t>
    </rPh>
    <rPh sb="4" eb="5">
      <t>カンガ</t>
    </rPh>
    <rPh sb="7" eb="8">
      <t>カイ</t>
    </rPh>
    <phoneticPr fontId="1"/>
  </si>
  <si>
    <t>２学期は火曜始まり</t>
    <rPh sb="1" eb="3">
      <t>ガッキ</t>
    </rPh>
    <rPh sb="4" eb="6">
      <t>カヨウ</t>
    </rPh>
    <rPh sb="6" eb="7">
      <t>ハジ</t>
    </rPh>
    <phoneticPr fontId="1"/>
  </si>
  <si>
    <t>２学期は木曜終わり</t>
    <rPh sb="1" eb="3">
      <t>ガッキ</t>
    </rPh>
    <rPh sb="4" eb="6">
      <t>モクヨウ</t>
    </rPh>
    <rPh sb="6" eb="7">
      <t>オ</t>
    </rPh>
    <phoneticPr fontId="1"/>
  </si>
  <si>
    <t>３学期は木曜始まり</t>
    <rPh sb="1" eb="3">
      <t>ガッキ</t>
    </rPh>
    <rPh sb="4" eb="6">
      <t>モクヨウ</t>
    </rPh>
    <rPh sb="6" eb="7">
      <t>ハジ</t>
    </rPh>
    <phoneticPr fontId="1"/>
  </si>
  <si>
    <t>１学期は月曜（火曜）始まり</t>
    <rPh sb="1" eb="3">
      <t>ガッキ</t>
    </rPh>
    <rPh sb="4" eb="6">
      <t>ゲツヨウ</t>
    </rPh>
    <rPh sb="7" eb="9">
      <t>カヨウ</t>
    </rPh>
    <rPh sb="10" eb="11">
      <t>ハジマ</t>
    </rPh>
    <phoneticPr fontId="1"/>
  </si>
  <si>
    <t>１学期は金曜終わり</t>
    <rPh sb="1" eb="3">
      <t>ガッキ</t>
    </rPh>
    <rPh sb="4" eb="6">
      <t>キンヨウ</t>
    </rPh>
    <rPh sb="6" eb="7">
      <t>オ</t>
    </rPh>
    <phoneticPr fontId="1"/>
  </si>
  <si>
    <t>３学期は木曜（水曜）終わり</t>
    <rPh sb="1" eb="3">
      <t>ガッキ</t>
    </rPh>
    <rPh sb="4" eb="6">
      <t>モクヨウ</t>
    </rPh>
    <rPh sb="7" eb="8">
      <t>スイ</t>
    </rPh>
    <rPh sb="8" eb="9">
      <t>ヨウ</t>
    </rPh>
    <rPh sb="10" eb="11">
      <t>オ</t>
    </rPh>
    <phoneticPr fontId="1"/>
  </si>
  <si>
    <t>入学式，始業式</t>
    <rPh sb="0" eb="3">
      <t>ニュウガクシキ</t>
    </rPh>
    <rPh sb="4" eb="6">
      <t>シギョウ</t>
    </rPh>
    <rPh sb="6" eb="7">
      <t>シキ</t>
    </rPh>
    <phoneticPr fontId="1"/>
  </si>
  <si>
    <t>系列総会</t>
    <rPh sb="0" eb="2">
      <t>ケイレツ</t>
    </rPh>
    <rPh sb="2" eb="4">
      <t>ソウカイ</t>
    </rPh>
    <phoneticPr fontId="1"/>
  </si>
  <si>
    <t>終業式</t>
    <rPh sb="0" eb="3">
      <t>シュウギョウシキ</t>
    </rPh>
    <phoneticPr fontId="1"/>
  </si>
  <si>
    <t>始業式</t>
    <rPh sb="0" eb="2">
      <t>シギョウ</t>
    </rPh>
    <rPh sb="2" eb="3">
      <t>シキ</t>
    </rPh>
    <phoneticPr fontId="1"/>
  </si>
  <si>
    <t>運動会</t>
    <rPh sb="0" eb="3">
      <t>ウンドウカイ</t>
    </rPh>
    <phoneticPr fontId="1"/>
  </si>
  <si>
    <t>センター校</t>
    <rPh sb="4" eb="5">
      <t>コウ</t>
    </rPh>
    <phoneticPr fontId="1"/>
  </si>
  <si>
    <t>スポーツ集会</t>
    <rPh sb="4" eb="6">
      <t>シュウカイ</t>
    </rPh>
    <phoneticPr fontId="1"/>
  </si>
  <si>
    <t>減食</t>
    <rPh sb="0" eb="2">
      <t>ゲンショク</t>
    </rPh>
    <phoneticPr fontId="1"/>
  </si>
  <si>
    <t>一次集会</t>
    <rPh sb="0" eb="1">
      <t>１</t>
    </rPh>
    <rPh sb="1" eb="2">
      <t>ジ</t>
    </rPh>
    <rPh sb="2" eb="4">
      <t>シュウカイ</t>
    </rPh>
    <phoneticPr fontId="1"/>
  </si>
  <si>
    <t>三次集会</t>
    <rPh sb="0" eb="1">
      <t>３</t>
    </rPh>
    <rPh sb="1" eb="2">
      <t>ジ</t>
    </rPh>
    <rPh sb="2" eb="4">
      <t>シュウカイ</t>
    </rPh>
    <phoneticPr fontId="1"/>
  </si>
  <si>
    <t>送会,卒式,修式</t>
    <rPh sb="0" eb="1">
      <t>オク</t>
    </rPh>
    <rPh sb="1" eb="2">
      <t>カイ</t>
    </rPh>
    <rPh sb="3" eb="4">
      <t>ソツ</t>
    </rPh>
    <rPh sb="4" eb="5">
      <t>シキ</t>
    </rPh>
    <rPh sb="6" eb="7">
      <t>オサム</t>
    </rPh>
    <rPh sb="7" eb="8">
      <t>シキ</t>
    </rPh>
    <phoneticPr fontId="1"/>
  </si>
  <si>
    <t>月</t>
    <rPh sb="0" eb="1">
      <t>ゲツ</t>
    </rPh>
    <phoneticPr fontId="1"/>
  </si>
  <si>
    <t>HappyMonday年間４回</t>
    <rPh sb="11" eb="13">
      <t>ネンカン</t>
    </rPh>
    <rPh sb="14" eb="15">
      <t>カイ</t>
    </rPh>
    <phoneticPr fontId="1"/>
  </si>
  <si>
    <t>みどり，海，敬老，体育，勤労，成人，春分振替，(考え会振替)</t>
    <rPh sb="4" eb="5">
      <t>ウミ</t>
    </rPh>
    <rPh sb="6" eb="8">
      <t>ケイロウ</t>
    </rPh>
    <rPh sb="9" eb="11">
      <t>タイイク</t>
    </rPh>
    <rPh sb="12" eb="14">
      <t>キンロウ</t>
    </rPh>
    <rPh sb="15" eb="17">
      <t>セイジン</t>
    </rPh>
    <rPh sb="18" eb="20">
      <t>シュンブン</t>
    </rPh>
    <rPh sb="20" eb="22">
      <t>フリカエ</t>
    </rPh>
    <rPh sb="24" eb="25">
      <t>カンガ</t>
    </rPh>
    <rPh sb="26" eb="27">
      <t>カイ</t>
    </rPh>
    <rPh sb="27" eb="29">
      <t>フリカエ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</si>
  <si>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</si>
  <si>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</si>
  <si>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</si>
  <si>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昭和，憲法振替，創立記念，秋分，天皇誕生</t>
    <rPh sb="0" eb="2">
      <t>ショウワ</t>
    </rPh>
    <rPh sb="3" eb="5">
      <t>ケンポウ</t>
    </rPh>
    <rPh sb="5" eb="7">
      <t>フリカエ</t>
    </rPh>
    <rPh sb="8" eb="10">
      <t>ソウリツ</t>
    </rPh>
    <rPh sb="10" eb="12">
      <t>キネン</t>
    </rPh>
    <rPh sb="13" eb="15">
      <t>シュウブン</t>
    </rPh>
    <rPh sb="16" eb="18">
      <t>テンノウ</t>
    </rPh>
    <rPh sb="18" eb="20">
      <t>タンジョウ</t>
    </rPh>
    <phoneticPr fontId="1"/>
  </si>
  <si>
    <t>金</t>
    <rPh sb="0" eb="1">
      <t>キン</t>
    </rPh>
    <phoneticPr fontId="1"/>
  </si>
  <si>
    <t>こども，国民の休日（９月），文化</t>
    <rPh sb="4" eb="6">
      <t>コクミン</t>
    </rPh>
    <rPh sb="7" eb="9">
      <t>キュウジツ</t>
    </rPh>
    <rPh sb="11" eb="12">
      <t>ガツ</t>
    </rPh>
    <rPh sb="14" eb="16">
      <t>ブンカ</t>
    </rPh>
    <phoneticPr fontId="1"/>
  </si>
  <si>
    <t>減る日数</t>
    <rPh sb="0" eb="1">
      <t>ヘ</t>
    </rPh>
    <rPh sb="2" eb="4">
      <t>ニッスウ</t>
    </rPh>
    <phoneticPr fontId="1"/>
  </si>
  <si>
    <t>県民</t>
    <rPh sb="0" eb="2">
      <t>ケンミン</t>
    </rPh>
    <phoneticPr fontId="1"/>
  </si>
  <si>
    <t>のため，実質は月曜休毎年５回</t>
    <rPh sb="4" eb="6">
      <t>ジッシツ</t>
    </rPh>
    <rPh sb="7" eb="9">
      <t>ゲツヨウ</t>
    </rPh>
    <rPh sb="9" eb="10">
      <t>キュウ</t>
    </rPh>
    <rPh sb="10" eb="12">
      <t>マイトシ</t>
    </rPh>
    <rPh sb="13" eb="14">
      <t>カイ</t>
    </rPh>
    <phoneticPr fontId="1"/>
  </si>
  <si>
    <t>減</t>
    <rPh sb="0" eb="1">
      <t>ヘ</t>
    </rPh>
    <phoneticPr fontId="1"/>
  </si>
  <si>
    <t>運動会振替，建国記念</t>
    <rPh sb="0" eb="3">
      <t>ウンドウカイ</t>
    </rPh>
    <rPh sb="3" eb="5">
      <t>フリカエ</t>
    </rPh>
    <rPh sb="6" eb="8">
      <t>ケンコク</t>
    </rPh>
    <rPh sb="8" eb="10">
      <t>キネン</t>
    </rPh>
    <phoneticPr fontId="1"/>
  </si>
  <si>
    <r>
      <t>午後カット（</t>
    </r>
    <r>
      <rPr>
        <b/>
        <sz val="10"/>
        <rFont val="ＭＳ Ｐゴシック"/>
        <family val="3"/>
        <charset val="128"/>
      </rPr>
      <t>６のみ</t>
    </r>
    <r>
      <rPr>
        <sz val="10"/>
        <rFont val="ＭＳ Ｐゴシック"/>
        <family val="3"/>
        <charset val="128"/>
      </rPr>
      <t>）</t>
    </r>
    <rPh sb="0" eb="2">
      <t>ゴゴ</t>
    </rPh>
    <phoneticPr fontId="1"/>
  </si>
  <si>
    <t>(4)</t>
    <phoneticPr fontId="1"/>
  </si>
  <si>
    <t xml:space="preserve">  家庭訪問，個人懇</t>
    <rPh sb="2" eb="4">
      <t>カテイ</t>
    </rPh>
    <rPh sb="4" eb="6">
      <t>ホウモン</t>
    </rPh>
    <rPh sb="7" eb="9">
      <t>コジン</t>
    </rPh>
    <rPh sb="9" eb="10">
      <t>コン</t>
    </rPh>
    <phoneticPr fontId="1"/>
  </si>
  <si>
    <t xml:space="preserve">  一次，セン？，三次，個懇，Ｂ研２？</t>
    <rPh sb="2" eb="4">
      <t>イチジ</t>
    </rPh>
    <rPh sb="9" eb="11">
      <t>サンジ</t>
    </rPh>
    <rPh sb="12" eb="13">
      <t>コ</t>
    </rPh>
    <rPh sb="13" eb="14">
      <t>コン</t>
    </rPh>
    <rPh sb="16" eb="17">
      <t>ケン</t>
    </rPh>
    <phoneticPr fontId="1"/>
  </si>
  <si>
    <t>学期始め</t>
    <rPh sb="0" eb="2">
      <t>ガッキ</t>
    </rPh>
    <rPh sb="2" eb="3">
      <t>ハジ</t>
    </rPh>
    <phoneticPr fontId="1"/>
  </si>
  <si>
    <t>学期終わり</t>
    <rPh sb="0" eb="2">
      <t>ガッキ</t>
    </rPh>
    <rPh sb="2" eb="3">
      <t>オ</t>
    </rPh>
    <phoneticPr fontId="1"/>
  </si>
  <si>
    <t>黄金週間</t>
    <rPh sb="0" eb="2">
      <t>オウゴン</t>
    </rPh>
    <rPh sb="2" eb="4">
      <t>シュウカン</t>
    </rPh>
    <phoneticPr fontId="1"/>
  </si>
  <si>
    <t>特別練習（運動，文化，卒業）</t>
    <rPh sb="0" eb="2">
      <t>トクベツ</t>
    </rPh>
    <rPh sb="2" eb="4">
      <t>レンシュウ</t>
    </rPh>
    <rPh sb="5" eb="7">
      <t>ウンドウ</t>
    </rPh>
    <rPh sb="8" eb="10">
      <t>ブンカ</t>
    </rPh>
    <rPh sb="11" eb="13">
      <t>ソツギョウ</t>
    </rPh>
    <phoneticPr fontId="1"/>
  </si>
  <si>
    <t>実質授業困難週</t>
    <rPh sb="0" eb="2">
      <t>ジッシツ</t>
    </rPh>
    <rPh sb="2" eb="4">
      <t>ジュギョウ</t>
    </rPh>
    <rPh sb="4" eb="6">
      <t>コンナン</t>
    </rPh>
    <rPh sb="6" eb="7">
      <t>シュウ</t>
    </rPh>
    <phoneticPr fontId="1"/>
  </si>
  <si>
    <t>実質授業可能週３５週</t>
    <rPh sb="0" eb="2">
      <t>ジッシツ</t>
    </rPh>
    <rPh sb="2" eb="4">
      <t>ジュギョウ</t>
    </rPh>
    <rPh sb="4" eb="6">
      <t>カノウ</t>
    </rPh>
    <rPh sb="6" eb="7">
      <t>シュウ</t>
    </rPh>
    <rPh sb="9" eb="10">
      <t>シュウ</t>
    </rPh>
    <phoneticPr fontId="1"/>
  </si>
  <si>
    <t>１校時</t>
    <rPh sb="1" eb="3">
      <t>コウジ</t>
    </rPh>
    <phoneticPr fontId="1"/>
  </si>
  <si>
    <t>２校時</t>
    <rPh sb="1" eb="3">
      <t>コウジ</t>
    </rPh>
    <phoneticPr fontId="1"/>
  </si>
  <si>
    <t>３校時</t>
    <rPh sb="1" eb="3">
      <t>コウジ</t>
    </rPh>
    <phoneticPr fontId="1"/>
  </si>
  <si>
    <t>４校時</t>
    <rPh sb="1" eb="3">
      <t>コウジ</t>
    </rPh>
    <phoneticPr fontId="1"/>
  </si>
  <si>
    <t>５校時</t>
    <rPh sb="1" eb="3">
      <t>コウジ</t>
    </rPh>
    <phoneticPr fontId="1"/>
  </si>
  <si>
    <t>６校時</t>
    <rPh sb="1" eb="3">
      <t>コウジ</t>
    </rPh>
    <phoneticPr fontId="1"/>
  </si>
  <si>
    <t>年間４６週のうち</t>
    <rPh sb="0" eb="2">
      <t>ネンカン</t>
    </rPh>
    <rPh sb="4" eb="5">
      <t>シュウ</t>
    </rPh>
    <phoneticPr fontId="1"/>
  </si>
  <si>
    <t>諸表簿提出，職員会議</t>
    <rPh sb="0" eb="2">
      <t>ショヒョウ</t>
    </rPh>
    <rPh sb="2" eb="3">
      <t>ボ</t>
    </rPh>
    <rPh sb="3" eb="5">
      <t>テイシュツ</t>
    </rPh>
    <rPh sb="6" eb="8">
      <t>ショクイン</t>
    </rPh>
    <rPh sb="8" eb="10">
      <t>カイギ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</si>
  <si>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</si>
  <si>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</si>
  <si>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校内研の可能な月水曜</t>
    <rPh sb="0" eb="2">
      <t>コウナイ</t>
    </rPh>
    <rPh sb="2" eb="3">
      <t>ケン</t>
    </rPh>
    <rPh sb="4" eb="6">
      <t>カノウ</t>
    </rPh>
    <rPh sb="7" eb="8">
      <t>ゲツ</t>
    </rPh>
    <rPh sb="8" eb="10">
      <t>スイヨウ</t>
    </rPh>
    <phoneticPr fontId="1"/>
  </si>
  <si>
    <t>無理な職会議</t>
    <rPh sb="0" eb="2">
      <t>ムリ</t>
    </rPh>
    <rPh sb="3" eb="4">
      <t>ショク</t>
    </rPh>
    <rPh sb="4" eb="6">
      <t>カイギ</t>
    </rPh>
    <phoneticPr fontId="1"/>
  </si>
  <si>
    <t>←</t>
    <phoneticPr fontId="1"/>
  </si>
  <si>
    <t>入学式</t>
    <rPh sb="0" eb="3">
      <t>ニュウガクシキ</t>
    </rPh>
    <phoneticPr fontId="1"/>
  </si>
  <si>
    <t>始業式</t>
    <rPh sb="0" eb="2">
      <t>シギョウ</t>
    </rPh>
    <rPh sb="2" eb="3">
      <t>シキ</t>
    </rPh>
    <phoneticPr fontId="1"/>
  </si>
  <si>
    <t>備考</t>
    <rPh sb="0" eb="2">
      <t>ビコウ</t>
    </rPh>
    <phoneticPr fontId="1"/>
  </si>
  <si>
    <t>新任式</t>
    <rPh sb="0" eb="2">
      <t>シンニン</t>
    </rPh>
    <rPh sb="2" eb="3">
      <t>シキ</t>
    </rPh>
    <phoneticPr fontId="1"/>
  </si>
  <si>
    <t>終業式</t>
    <rPh sb="0" eb="3">
      <t>シュウギョウシキ</t>
    </rPh>
    <phoneticPr fontId="1"/>
  </si>
  <si>
    <t>身体測定</t>
    <rPh sb="0" eb="2">
      <t>シンタイ</t>
    </rPh>
    <rPh sb="2" eb="4">
      <t>ソクテイ</t>
    </rPh>
    <phoneticPr fontId="1"/>
  </si>
  <si>
    <t>視力検査</t>
    <rPh sb="0" eb="2">
      <t>シリョク</t>
    </rPh>
    <rPh sb="2" eb="4">
      <t>ケンサ</t>
    </rPh>
    <phoneticPr fontId="1"/>
  </si>
  <si>
    <t>聴力検査</t>
    <rPh sb="0" eb="2">
      <t>チョウリョク</t>
    </rPh>
    <rPh sb="2" eb="4">
      <t>ケンサ</t>
    </rPh>
    <phoneticPr fontId="1"/>
  </si>
  <si>
    <t>歯科検診</t>
    <rPh sb="0" eb="2">
      <t>シカ</t>
    </rPh>
    <rPh sb="2" eb="4">
      <t>ケンシン</t>
    </rPh>
    <phoneticPr fontId="1"/>
  </si>
  <si>
    <t>内科検診</t>
    <rPh sb="0" eb="2">
      <t>ナイカ</t>
    </rPh>
    <rPh sb="2" eb="4">
      <t>ケンシン</t>
    </rPh>
    <phoneticPr fontId="1"/>
  </si>
  <si>
    <t>耳鼻科検診</t>
    <rPh sb="0" eb="3">
      <t>ジビカ</t>
    </rPh>
    <rPh sb="3" eb="5">
      <t>ケンシン</t>
    </rPh>
    <phoneticPr fontId="1"/>
  </si>
  <si>
    <t>眼科検診</t>
    <rPh sb="0" eb="2">
      <t>ガンカ</t>
    </rPh>
    <rPh sb="2" eb="4">
      <t>ケンシン</t>
    </rPh>
    <phoneticPr fontId="1"/>
  </si>
  <si>
    <t>心電図検査</t>
    <rPh sb="0" eb="3">
      <t>シンデンズ</t>
    </rPh>
    <rPh sb="3" eb="5">
      <t>ケンサ</t>
    </rPh>
    <phoneticPr fontId="1"/>
  </si>
  <si>
    <t>通学班編成</t>
    <rPh sb="0" eb="2">
      <t>ツウガク</t>
    </rPh>
    <rPh sb="2" eb="3">
      <t>ハン</t>
    </rPh>
    <rPh sb="3" eb="5">
      <t>ヘンセイ</t>
    </rPh>
    <phoneticPr fontId="1"/>
  </si>
  <si>
    <t>卒業式 全体練習</t>
    <rPh sb="0" eb="2">
      <t>ソツギョウ</t>
    </rPh>
    <rPh sb="2" eb="3">
      <t>シキ</t>
    </rPh>
    <rPh sb="4" eb="6">
      <t>ゼンタイ</t>
    </rPh>
    <rPh sb="6" eb="8">
      <t>レンシュウ</t>
    </rPh>
    <phoneticPr fontId="1"/>
  </si>
  <si>
    <t>卒業式 予行</t>
    <rPh sb="0" eb="2">
      <t>ソツギョウ</t>
    </rPh>
    <rPh sb="2" eb="3">
      <t>シキ</t>
    </rPh>
    <rPh sb="4" eb="6">
      <t>ヨコウ</t>
    </rPh>
    <phoneticPr fontId="1"/>
  </si>
  <si>
    <t>卒業式</t>
    <rPh sb="0" eb="2">
      <t>ソツギョウ</t>
    </rPh>
    <rPh sb="2" eb="3">
      <t>シキ</t>
    </rPh>
    <phoneticPr fontId="1"/>
  </si>
  <si>
    <t>修了式</t>
    <rPh sb="0" eb="2">
      <t>シュウリョウ</t>
    </rPh>
    <rPh sb="2" eb="3">
      <t>シキ</t>
    </rPh>
    <phoneticPr fontId="1"/>
  </si>
  <si>
    <t>４・５・６年</t>
    <rPh sb="5" eb="6">
      <t>ネン</t>
    </rPh>
    <phoneticPr fontId="1"/>
  </si>
  <si>
    <t>１～５年</t>
    <rPh sb="3" eb="4">
      <t>ネン</t>
    </rPh>
    <phoneticPr fontId="1"/>
  </si>
  <si>
    <t>市音楽発表会</t>
    <rPh sb="0" eb="1">
      <t>シ</t>
    </rPh>
    <rPh sb="1" eb="3">
      <t>オンガク</t>
    </rPh>
    <rPh sb="3" eb="5">
      <t>ハッピョウ</t>
    </rPh>
    <rPh sb="5" eb="6">
      <t>カイ</t>
    </rPh>
    <phoneticPr fontId="1"/>
  </si>
  <si>
    <t>音楽鑑賞／観劇</t>
    <rPh sb="0" eb="2">
      <t>オンガク</t>
    </rPh>
    <rPh sb="2" eb="4">
      <t>カンショウ</t>
    </rPh>
    <rPh sb="5" eb="7">
      <t>カンゲキ</t>
    </rPh>
    <phoneticPr fontId="1"/>
  </si>
  <si>
    <t>交通安全教室</t>
    <rPh sb="0" eb="2">
      <t>コウツウ</t>
    </rPh>
    <rPh sb="2" eb="4">
      <t>アンゼン</t>
    </rPh>
    <rPh sb="4" eb="6">
      <t>キョウシツ</t>
    </rPh>
    <phoneticPr fontId="1"/>
  </si>
  <si>
    <t>陸上記録会</t>
    <rPh sb="0" eb="2">
      <t>リクジョウ</t>
    </rPh>
    <rPh sb="2" eb="4">
      <t>キロク</t>
    </rPh>
    <rPh sb="4" eb="5">
      <t>カイ</t>
    </rPh>
    <phoneticPr fontId="1"/>
  </si>
  <si>
    <t>球技会</t>
    <rPh sb="0" eb="2">
      <t>キュウギ</t>
    </rPh>
    <rPh sb="2" eb="3">
      <t>カイ</t>
    </rPh>
    <phoneticPr fontId="1"/>
  </si>
  <si>
    <t>スキー教室</t>
    <rPh sb="3" eb="5">
      <t>キョウシツ</t>
    </rPh>
    <phoneticPr fontId="1"/>
  </si>
  <si>
    <t>全校的種目練習</t>
    <rPh sb="0" eb="3">
      <t>ゼンコウテキ</t>
    </rPh>
    <rPh sb="3" eb="5">
      <t>シュモク</t>
    </rPh>
    <rPh sb="5" eb="7">
      <t>レンシュウ</t>
    </rPh>
    <phoneticPr fontId="21"/>
  </si>
  <si>
    <t xml:space="preserve">     〃</t>
    <phoneticPr fontId="1"/>
  </si>
  <si>
    <t>運動会 係打ち合わせ</t>
    <rPh sb="0" eb="3">
      <t>ウンドウカイ</t>
    </rPh>
    <rPh sb="4" eb="5">
      <t>カカリ</t>
    </rPh>
    <rPh sb="5" eb="6">
      <t>ウ</t>
    </rPh>
    <rPh sb="7" eb="8">
      <t>ア</t>
    </rPh>
    <phoneticPr fontId="1"/>
  </si>
  <si>
    <t>秋の校外学習（遠足）</t>
    <rPh sb="0" eb="1">
      <t>アキ</t>
    </rPh>
    <rPh sb="2" eb="4">
      <t>コウガイ</t>
    </rPh>
    <rPh sb="4" eb="6">
      <t>ガクシュウ</t>
    </rPh>
    <rPh sb="7" eb="9">
      <t>エンソク</t>
    </rPh>
    <phoneticPr fontId="1"/>
  </si>
  <si>
    <t>１・２年は５ｈ  ３・４年は６ｈ  行ける日に（春も可）</t>
    <rPh sb="3" eb="4">
      <t>ネン</t>
    </rPh>
    <rPh sb="12" eb="13">
      <t>ネン</t>
    </rPh>
    <rPh sb="18" eb="19">
      <t>イ</t>
    </rPh>
    <rPh sb="21" eb="22">
      <t>ヒ</t>
    </rPh>
    <rPh sb="24" eb="25">
      <t>ハル</t>
    </rPh>
    <rPh sb="26" eb="27">
      <t>カ</t>
    </rPh>
    <phoneticPr fontId="1"/>
  </si>
  <si>
    <t>石和中一日入学</t>
    <rPh sb="0" eb="2">
      <t>イサワ</t>
    </rPh>
    <rPh sb="2" eb="3">
      <t>チュウ</t>
    </rPh>
    <rPh sb="3" eb="5">
      <t>イチニチ</t>
    </rPh>
    <rPh sb="5" eb="7">
      <t>ニュウガク</t>
    </rPh>
    <phoneticPr fontId="1"/>
  </si>
  <si>
    <t>６年のみ</t>
    <rPh sb="1" eb="2">
      <t>ネン</t>
    </rPh>
    <phoneticPr fontId="1"/>
  </si>
  <si>
    <t>修学旅行</t>
    <rPh sb="0" eb="2">
      <t>シュウガク</t>
    </rPh>
    <rPh sb="2" eb="4">
      <t>リョコウ</t>
    </rPh>
    <phoneticPr fontId="1"/>
  </si>
  <si>
    <t>自然教室</t>
    <rPh sb="0" eb="2">
      <t>シゼン</t>
    </rPh>
    <rPh sb="2" eb="4">
      <t>キョウシツ</t>
    </rPh>
    <phoneticPr fontId="1"/>
  </si>
  <si>
    <t>大掃除</t>
    <rPh sb="0" eb="3">
      <t>オオソウジ</t>
    </rPh>
    <phoneticPr fontId="1"/>
  </si>
  <si>
    <t>プール掃除</t>
    <rPh sb="3" eb="5">
      <t>ソウジ</t>
    </rPh>
    <phoneticPr fontId="1"/>
  </si>
  <si>
    <t>１・５・６年</t>
    <rPh sb="5" eb="6">
      <t>ネン</t>
    </rPh>
    <phoneticPr fontId="1"/>
  </si>
  <si>
    <t>卒業前愛校作業</t>
    <rPh sb="0" eb="2">
      <t>ソツギョウ</t>
    </rPh>
    <rPh sb="2" eb="3">
      <t>マエ</t>
    </rPh>
    <rPh sb="3" eb="5">
      <t>アイコウ</t>
    </rPh>
    <rPh sb="5" eb="7">
      <t>サギョウ</t>
    </rPh>
    <phoneticPr fontId="1"/>
  </si>
  <si>
    <t>卒業式準備</t>
    <rPh sb="0" eb="2">
      <t>ソツギョウ</t>
    </rPh>
    <rPh sb="2" eb="3">
      <t>シキ</t>
    </rPh>
    <rPh sb="3" eb="5">
      <t>ジュンビ</t>
    </rPh>
    <phoneticPr fontId="1"/>
  </si>
  <si>
    <t>運動会準備</t>
    <rPh sb="0" eb="3">
      <t>ウンドウカイ</t>
    </rPh>
    <rPh sb="3" eb="5">
      <t>ジュンビ</t>
    </rPh>
    <phoneticPr fontId="1"/>
  </si>
  <si>
    <t>５年１ｈ  ６年２ｈ</t>
    <rPh sb="1" eb="2">
      <t>ネン</t>
    </rPh>
    <rPh sb="7" eb="8">
      <t>ネン</t>
    </rPh>
    <phoneticPr fontId="1"/>
  </si>
  <si>
    <t>系列総会</t>
    <rPh sb="0" eb="2">
      <t>ケイレツ</t>
    </rPh>
    <rPh sb="2" eb="4">
      <t>ソウカイ</t>
    </rPh>
    <phoneticPr fontId="21"/>
  </si>
  <si>
    <t>４年以上</t>
    <rPh sb="1" eb="2">
      <t>ネン</t>
    </rPh>
    <rPh sb="2" eb="4">
      <t>イジョウ</t>
    </rPh>
    <phoneticPr fontId="1"/>
  </si>
  <si>
    <t>３年以上</t>
    <rPh sb="1" eb="2">
      <t>ネン</t>
    </rPh>
    <rPh sb="2" eb="4">
      <t>イジョウ</t>
    </rPh>
    <phoneticPr fontId="1"/>
  </si>
  <si>
    <t>学芸的</t>
    <rPh sb="0" eb="3">
      <t>ガクゲイテキ</t>
    </rPh>
    <phoneticPr fontId="1"/>
  </si>
  <si>
    <t>儀式的</t>
    <rPh sb="0" eb="3">
      <t>ギシキテキ</t>
    </rPh>
    <phoneticPr fontId="1"/>
  </si>
  <si>
    <t>健康安全体育的</t>
    <rPh sb="0" eb="2">
      <t>ケンコウ</t>
    </rPh>
    <rPh sb="2" eb="4">
      <t>アンゼン</t>
    </rPh>
    <rPh sb="4" eb="7">
      <t>タイイクテキ</t>
    </rPh>
    <phoneticPr fontId="1"/>
  </si>
  <si>
    <t>遠足宿泊</t>
    <rPh sb="0" eb="2">
      <t>エンソク</t>
    </rPh>
    <rPh sb="2" eb="4">
      <t>シュクハク</t>
    </rPh>
    <phoneticPr fontId="1"/>
  </si>
  <si>
    <t>勤労生産</t>
    <rPh sb="0" eb="2">
      <t>キンロウ</t>
    </rPh>
    <rPh sb="2" eb="4">
      <t>セイサン</t>
    </rPh>
    <phoneticPr fontId="1"/>
  </si>
  <si>
    <t>保健(2)、図書(2)、給食(2)、安全(1)に関わること</t>
    <rPh sb="0" eb="2">
      <t>ホケン</t>
    </rPh>
    <rPh sb="6" eb="8">
      <t>トショ</t>
    </rPh>
    <rPh sb="12" eb="14">
      <t>キュウショク</t>
    </rPh>
    <rPh sb="18" eb="20">
      <t>アンゼン</t>
    </rPh>
    <rPh sb="24" eb="25">
      <t>カカ</t>
    </rPh>
    <phoneticPr fontId="1"/>
  </si>
  <si>
    <t>ク委</t>
    <rPh sb="1" eb="2">
      <t>イ</t>
    </rPh>
    <phoneticPr fontId="1"/>
  </si>
  <si>
    <t>図書</t>
    <rPh sb="0" eb="2">
      <t>トショ</t>
    </rPh>
    <phoneticPr fontId="1"/>
  </si>
  <si>
    <t>学級開き</t>
    <rPh sb="0" eb="2">
      <t>ガッキュウ</t>
    </rPh>
    <rPh sb="2" eb="3">
      <t>ビラ</t>
    </rPh>
    <phoneticPr fontId="1"/>
  </si>
  <si>
    <t>英語活動</t>
    <rPh sb="0" eb="2">
      <t>エイゴ</t>
    </rPh>
    <rPh sb="2" eb="4">
      <t>カツドウ</t>
    </rPh>
    <phoneticPr fontId="1"/>
  </si>
  <si>
    <t>組織決定（役員・係・班）×３</t>
    <rPh sb="0" eb="2">
      <t>ソシキ</t>
    </rPh>
    <rPh sb="2" eb="4">
      <t>ケッテイ</t>
    </rPh>
    <rPh sb="5" eb="7">
      <t>ヤクイン</t>
    </rPh>
    <rPh sb="8" eb="9">
      <t>カカリ</t>
    </rPh>
    <rPh sb="10" eb="11">
      <t>ハン</t>
    </rPh>
    <phoneticPr fontId="1"/>
  </si>
  <si>
    <t>学級目標，諸問題等</t>
    <rPh sb="0" eb="2">
      <t>ガッキュウ</t>
    </rPh>
    <rPh sb="2" eb="4">
      <t>モクヒョウ</t>
    </rPh>
    <rPh sb="5" eb="8">
      <t>ショモンダイ</t>
    </rPh>
    <rPh sb="8" eb="9">
      <t>トウ</t>
    </rPh>
    <phoneticPr fontId="1"/>
  </si>
  <si>
    <t>児童総会原案検討（前後期）</t>
    <rPh sb="0" eb="2">
      <t>ジドウ</t>
    </rPh>
    <rPh sb="2" eb="4">
      <t>ソウカイ</t>
    </rPh>
    <rPh sb="4" eb="6">
      <t>ゲンアン</t>
    </rPh>
    <rPh sb="6" eb="8">
      <t>ケントウ</t>
    </rPh>
    <rPh sb="9" eb="12">
      <t>ゼンコウキ</t>
    </rPh>
    <phoneticPr fontId="1"/>
  </si>
  <si>
    <t>摘    要</t>
    <rPh sb="0" eb="1">
      <t>チャク</t>
    </rPh>
    <rPh sb="5" eb="6">
      <t>ヨウ</t>
    </rPh>
    <phoneticPr fontId="1"/>
  </si>
  <si>
    <t>児童会行事に向けて</t>
    <rPh sb="0" eb="3">
      <t>ジドウカイ</t>
    </rPh>
    <rPh sb="3" eb="5">
      <t>ギョウジ</t>
    </rPh>
    <rPh sb="6" eb="7">
      <t>ム</t>
    </rPh>
    <phoneticPr fontId="1"/>
  </si>
  <si>
    <t>運動会に向けて</t>
    <rPh sb="0" eb="3">
      <t>ウンドウカイ</t>
    </rPh>
    <rPh sb="4" eb="5">
      <t>ム</t>
    </rPh>
    <phoneticPr fontId="1"/>
  </si>
  <si>
    <t>まとめ（学期・年度）</t>
    <rPh sb="4" eb="6">
      <t>ガッキ</t>
    </rPh>
    <rPh sb="7" eb="9">
      <t>ネンド</t>
    </rPh>
    <phoneticPr fontId="1"/>
  </si>
  <si>
    <t>学級レク</t>
    <rPh sb="0" eb="2">
      <t>ガッキュウ</t>
    </rPh>
    <phoneticPr fontId="1"/>
  </si>
  <si>
    <t>PC</t>
    <phoneticPr fontId="1"/>
  </si>
  <si>
    <t>保健</t>
    <rPh sb="0" eb="2">
      <t>ホケン</t>
    </rPh>
    <phoneticPr fontId="1"/>
  </si>
  <si>
    <t>安全</t>
    <rPh sb="0" eb="2">
      <t>アンゼン</t>
    </rPh>
    <phoneticPr fontId="1"/>
  </si>
  <si>
    <t>修学旅行・自然教室・遠足 話合い</t>
    <rPh sb="0" eb="2">
      <t>シュウガク</t>
    </rPh>
    <rPh sb="2" eb="4">
      <t>リョコウ</t>
    </rPh>
    <rPh sb="5" eb="7">
      <t>シゼン</t>
    </rPh>
    <rPh sb="7" eb="9">
      <t>キョウシツ</t>
    </rPh>
    <rPh sb="10" eb="12">
      <t>エンソク</t>
    </rPh>
    <rPh sb="13" eb="15">
      <t>ハナシア</t>
    </rPh>
    <phoneticPr fontId="1"/>
  </si>
  <si>
    <t>適応（一日の流れ・トイレ・きまり）</t>
    <rPh sb="0" eb="2">
      <t>テキオウ</t>
    </rPh>
    <rPh sb="3" eb="5">
      <t>イチニチ</t>
    </rPh>
    <rPh sb="6" eb="7">
      <t>ナガ</t>
    </rPh>
    <phoneticPr fontId="1"/>
  </si>
  <si>
    <t>４月１３日（月）</t>
    <rPh sb="1" eb="2">
      <t>ガツ</t>
    </rPh>
    <rPh sb="4" eb="5">
      <t>ニチ</t>
    </rPh>
    <rPh sb="6" eb="7">
      <t>ゲツ</t>
    </rPh>
    <phoneticPr fontId="1"/>
  </si>
  <si>
    <t>～</t>
    <phoneticPr fontId="1"/>
  </si>
  <si>
    <t>７月１０日（金）</t>
    <rPh sb="1" eb="2">
      <t>ガツ</t>
    </rPh>
    <rPh sb="4" eb="5">
      <t>ニチ</t>
    </rPh>
    <rPh sb="6" eb="7">
      <t>キン</t>
    </rPh>
    <phoneticPr fontId="1"/>
  </si>
  <si>
    <t>８月３１日（月）</t>
    <rPh sb="1" eb="2">
      <t>ガツ</t>
    </rPh>
    <rPh sb="4" eb="5">
      <t>ニチ</t>
    </rPh>
    <rPh sb="6" eb="7">
      <t>ゲツ</t>
    </rPh>
    <phoneticPr fontId="1"/>
  </si>
  <si>
    <t>１２月１１日（金）</t>
    <rPh sb="2" eb="3">
      <t>ガツ</t>
    </rPh>
    <rPh sb="5" eb="6">
      <t>ニチ</t>
    </rPh>
    <rPh sb="7" eb="8">
      <t>キン</t>
    </rPh>
    <phoneticPr fontId="1"/>
  </si>
  <si>
    <t>週</t>
    <rPh sb="0" eb="1">
      <t>シュウ</t>
    </rPh>
    <phoneticPr fontId="1"/>
  </si>
  <si>
    <t>１月１２日（月）</t>
    <rPh sb="1" eb="2">
      <t>ガツ</t>
    </rPh>
    <rPh sb="4" eb="5">
      <t>ニチ</t>
    </rPh>
    <rPh sb="6" eb="7">
      <t>ゲツ</t>
    </rPh>
    <phoneticPr fontId="1"/>
  </si>
  <si>
    <t>３月１２日（金）</t>
    <rPh sb="1" eb="2">
      <t>ガツ</t>
    </rPh>
    <rPh sb="4" eb="5">
      <t>ニチ</t>
    </rPh>
    <rPh sb="6" eb="7">
      <t>キン</t>
    </rPh>
    <phoneticPr fontId="1"/>
  </si>
  <si>
    <t>月</t>
    <rPh sb="0" eb="1">
      <t>ゲツ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</si>
  <si>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</si>
  <si>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</si>
  <si>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１校時</t>
    <rPh sb="1" eb="3">
      <t>コウジ</t>
    </rPh>
    <phoneticPr fontId="1"/>
  </si>
  <si>
    <t>２校時</t>
    <rPh sb="1" eb="3">
      <t>コウジ</t>
    </rPh>
    <phoneticPr fontId="1"/>
  </si>
  <si>
    <t>３校時</t>
    <rPh sb="1" eb="3">
      <t>コウジ</t>
    </rPh>
    <phoneticPr fontId="1"/>
  </si>
  <si>
    <t>４校時</t>
    <rPh sb="1" eb="3">
      <t>コウジ</t>
    </rPh>
    <phoneticPr fontId="1"/>
  </si>
  <si>
    <t>５校時</t>
    <rPh sb="1" eb="3">
      <t>コウジ</t>
    </rPh>
    <phoneticPr fontId="1"/>
  </si>
  <si>
    <t>６校時</t>
    <rPh sb="1" eb="3">
      <t>コウジ</t>
    </rPh>
    <phoneticPr fontId="1"/>
  </si>
  <si>
    <t xml:space="preserve">  家庭訪問</t>
    <rPh sb="2" eb="4">
      <t>カテイ</t>
    </rPh>
    <rPh sb="4" eb="6">
      <t>ホウモン</t>
    </rPh>
    <phoneticPr fontId="1"/>
  </si>
  <si>
    <t>一次</t>
    <rPh sb="0" eb="2">
      <t>イチジ</t>
    </rPh>
    <phoneticPr fontId="1"/>
  </si>
  <si>
    <t>三次</t>
    <rPh sb="0" eb="2">
      <t>サンジ</t>
    </rPh>
    <phoneticPr fontId="1"/>
  </si>
  <si>
    <t>セン</t>
    <phoneticPr fontId="1"/>
  </si>
  <si>
    <t>Ｂ小</t>
    <rPh sb="1" eb="2">
      <t>ショウ</t>
    </rPh>
    <phoneticPr fontId="1"/>
  </si>
  <si>
    <t>Ｂ中</t>
    <rPh sb="1" eb="2">
      <t>チュウ</t>
    </rPh>
    <phoneticPr fontId="1"/>
  </si>
  <si>
    <t>欠課</t>
    <rPh sb="0" eb="1">
      <t>ケツ</t>
    </rPh>
    <rPh sb="1" eb="2">
      <t>カ</t>
    </rPh>
    <phoneticPr fontId="1"/>
  </si>
  <si>
    <t>行事</t>
    <rPh sb="0" eb="2">
      <t>ギョウジ</t>
    </rPh>
    <phoneticPr fontId="1"/>
  </si>
  <si>
    <t>系列</t>
    <rPh sb="0" eb="2">
      <t>ケイレツ</t>
    </rPh>
    <phoneticPr fontId="1"/>
  </si>
  <si>
    <t>児総</t>
    <rPh sb="0" eb="1">
      <t>ジ</t>
    </rPh>
    <rPh sb="1" eb="2">
      <t>ソウ</t>
    </rPh>
    <phoneticPr fontId="1"/>
  </si>
  <si>
    <t>スポ</t>
    <phoneticPr fontId="1"/>
  </si>
  <si>
    <t>文化</t>
    <rPh sb="0" eb="2">
      <t>ブンカ</t>
    </rPh>
    <phoneticPr fontId="1"/>
  </si>
  <si>
    <t>４６週中の最高欠課時数     ３年</t>
    <rPh sb="2" eb="3">
      <t>シュウ</t>
    </rPh>
    <rPh sb="3" eb="4">
      <t>ナカ</t>
    </rPh>
    <rPh sb="5" eb="7">
      <t>サイコウ</t>
    </rPh>
    <rPh sb="7" eb="8">
      <t>ケツ</t>
    </rPh>
    <rPh sb="8" eb="9">
      <t>カ</t>
    </rPh>
    <rPh sb="9" eb="11">
      <t>ジスウ</t>
    </rPh>
    <rPh sb="17" eb="18">
      <t>ネン</t>
    </rPh>
    <phoneticPr fontId="1"/>
  </si>
  <si>
    <t>４６週中の最高欠課時数     ５年</t>
    <rPh sb="2" eb="3">
      <t>シュウ</t>
    </rPh>
    <rPh sb="3" eb="4">
      <t>ナカ</t>
    </rPh>
    <rPh sb="5" eb="7">
      <t>サイコウ</t>
    </rPh>
    <rPh sb="7" eb="8">
      <t>ケツ</t>
    </rPh>
    <rPh sb="8" eb="9">
      <t>カ</t>
    </rPh>
    <rPh sb="9" eb="11">
      <t>ジスウ</t>
    </rPh>
    <rPh sb="17" eb="18">
      <t>ネン</t>
    </rPh>
    <phoneticPr fontId="1"/>
  </si>
  <si>
    <t>参 考 資 料</t>
    <rPh sb="0" eb="1">
      <t>サン</t>
    </rPh>
    <rPh sb="2" eb="3">
      <t>コウ</t>
    </rPh>
    <rPh sb="4" eb="5">
      <t>シ</t>
    </rPh>
    <rPh sb="6" eb="7">
      <t>リョウ</t>
    </rPh>
    <phoneticPr fontId="1"/>
  </si>
  <si>
    <t>平成２１年度　月別教科別授業時数</t>
    <rPh sb="0" eb="2">
      <t>ヘイセイ</t>
    </rPh>
    <rPh sb="4" eb="6">
      <t>ネンド</t>
    </rPh>
    <rPh sb="7" eb="9">
      <t>ツキベツ</t>
    </rPh>
    <rPh sb="9" eb="12">
      <t>キョウカベツ</t>
    </rPh>
    <rPh sb="12" eb="14">
      <t>ジュギョウ</t>
    </rPh>
    <rPh sb="14" eb="16">
      <t>ジスウ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</si>
  <si>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</si>
  <si>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</si>
  <si>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</si>
  <si>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</si>
  <si>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</si>
  <si>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</si>
  <si>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およそ</t>
    <phoneticPr fontId="1"/>
  </si>
  <si>
    <t>全校的なもの</t>
    <rPh sb="0" eb="3">
      <t>ゼンコウテキ</t>
    </rPh>
    <phoneticPr fontId="1"/>
  </si>
  <si>
    <t xml:space="preserve">      これに学年ごとの行事が加わる</t>
    <rPh sb="9" eb="11">
      <t>ガクネン</t>
    </rPh>
    <rPh sb="14" eb="16">
      <t>ギョウジ</t>
    </rPh>
    <rPh sb="17" eb="18">
      <t>クワ</t>
    </rPh>
    <phoneticPr fontId="1"/>
  </si>
  <si>
    <t>-</t>
    <phoneticPr fontId="1"/>
  </si>
  <si>
    <t>実質</t>
    <rPh sb="0" eb="2">
      <t>ジッシツ</t>
    </rPh>
    <phoneticPr fontId="1"/>
  </si>
  <si>
    <t>１年迎え</t>
    <rPh sb="1" eb="2">
      <t>ネン</t>
    </rPh>
    <rPh sb="2" eb="3">
      <t>ムカ</t>
    </rPh>
    <phoneticPr fontId="1"/>
  </si>
  <si>
    <t>個別</t>
    <rPh sb="0" eb="2">
      <t>コベツ</t>
    </rPh>
    <phoneticPr fontId="1"/>
  </si>
  <si>
    <t>1・2年;英語活動(9or10)およびPCﾘﾃﾗｼｰ(4)</t>
    <rPh sb="3" eb="4">
      <t>ネン</t>
    </rPh>
    <rPh sb="5" eb="7">
      <t>エイゴ</t>
    </rPh>
    <rPh sb="7" eb="9">
      <t>カツドウ</t>
    </rPh>
    <phoneticPr fontId="1"/>
  </si>
  <si>
    <t>１・３年（３年は自転車教室）</t>
    <rPh sb="3" eb="4">
      <t>ネン</t>
    </rPh>
    <rPh sb="6" eb="7">
      <t>ネン</t>
    </rPh>
    <rPh sb="8" eb="11">
      <t>ジテンシャ</t>
    </rPh>
    <rPh sb="11" eb="13">
      <t>キョウシツ</t>
    </rPh>
    <phoneticPr fontId="1"/>
  </si>
  <si>
    <t>６年（体育３ｈ  計６時間）</t>
    <rPh sb="1" eb="2">
      <t>ネン</t>
    </rPh>
    <rPh sb="3" eb="5">
      <t>タイイク</t>
    </rPh>
    <rPh sb="9" eb="10">
      <t>ケイ</t>
    </rPh>
    <rPh sb="11" eb="13">
      <t>ジカン</t>
    </rPh>
    <phoneticPr fontId="1"/>
  </si>
  <si>
    <t>５・６年（体育３ｈ 計６時間）</t>
    <rPh sb="3" eb="4">
      <t>ネン</t>
    </rPh>
    <rPh sb="5" eb="7">
      <t>タイイク</t>
    </rPh>
    <rPh sb="10" eb="11">
      <t>ケイ</t>
    </rPh>
    <rPh sb="12" eb="14">
      <t>ジカン</t>
    </rPh>
    <phoneticPr fontId="1"/>
  </si>
  <si>
    <t>６年  ６ｈ×３日  （総合３ｈ 計18時間）</t>
    <rPh sb="1" eb="2">
      <t>ネン</t>
    </rPh>
    <rPh sb="8" eb="9">
      <t>ニチ</t>
    </rPh>
    <rPh sb="12" eb="14">
      <t>ソウゴウ</t>
    </rPh>
    <rPh sb="17" eb="18">
      <t>ケイ</t>
    </rPh>
    <rPh sb="20" eb="22">
      <t>ジカン</t>
    </rPh>
    <phoneticPr fontId="1"/>
  </si>
  <si>
    <t>５年  ６ｈ×２日  （総合３ｈ 計12時間）</t>
    <rPh sb="1" eb="2">
      <t>ネン</t>
    </rPh>
    <rPh sb="8" eb="9">
      <t>ニチ</t>
    </rPh>
    <rPh sb="12" eb="14">
      <t>ソウゴウ</t>
    </rPh>
    <rPh sb="17" eb="18">
      <t>ケイ</t>
    </rPh>
    <rPh sb="20" eb="22">
      <t>ジカン</t>
    </rPh>
    <phoneticPr fontId="1"/>
  </si>
  <si>
    <t>３学期の集会</t>
    <rPh sb="1" eb="3">
      <t>ガッキ</t>
    </rPh>
    <rPh sb="4" eb="6">
      <t>シュウカイ</t>
    </rPh>
    <phoneticPr fontId="2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</si>
  <si>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</si>
  <si>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</si>
  <si>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</si>
  <si>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</si>
  <si>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</si>
  <si>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</si>
  <si>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学年別行事</t>
    <rPh sb="0" eb="3">
      <t>ガクネンベツ</t>
    </rPh>
    <rPh sb="3" eb="5">
      <t>ギョウジ</t>
    </rPh>
    <phoneticPr fontId="1"/>
  </si>
  <si>
    <t>３年以上    １・２年生は見学0.5h</t>
    <rPh sb="1" eb="2">
      <t>ネン</t>
    </rPh>
    <rPh sb="2" eb="4">
      <t>イジョウ</t>
    </rPh>
    <rPh sb="11" eb="13">
      <t>ネンセイ</t>
    </rPh>
    <rPh sb="14" eb="16">
      <t>ケンガク</t>
    </rPh>
    <phoneticPr fontId="1"/>
  </si>
  <si>
    <t>運動会全校種目練習</t>
    <rPh sb="0" eb="3">
      <t>ウンドウカイ</t>
    </rPh>
    <rPh sb="3" eb="5">
      <t>ゼンコウ</t>
    </rPh>
    <rPh sb="5" eb="7">
      <t>シュモク</t>
    </rPh>
    <rPh sb="7" eb="9">
      <t>レンシュウ</t>
    </rPh>
    <phoneticPr fontId="1"/>
  </si>
  <si>
    <t>運動会当日</t>
    <rPh sb="0" eb="3">
      <t>ウンドウカイ</t>
    </rPh>
    <rPh sb="3" eb="5">
      <t>トウジツ</t>
    </rPh>
    <phoneticPr fontId="1"/>
  </si>
  <si>
    <t>合       計</t>
    <rPh sb="0" eb="1">
      <t>ゴウ</t>
    </rPh>
    <rPh sb="8" eb="9">
      <t>ケイ</t>
    </rPh>
    <phoneticPr fontId="1"/>
  </si>
  <si>
    <t>＊</t>
    <phoneticPr fontId="1"/>
  </si>
  <si>
    <t>＊0.5h×3回</t>
    <rPh sb="7" eb="8">
      <t>カイ</t>
    </rPh>
    <phoneticPr fontId="1"/>
  </si>
  <si>
    <t>＊0.5h×2回</t>
    <rPh sb="7" eb="8">
      <t>カイ</t>
    </rPh>
    <phoneticPr fontId="1"/>
  </si>
  <si>
    <t>＊練習は「音楽」</t>
    <rPh sb="1" eb="3">
      <t>レンシュウ</t>
    </rPh>
    <rPh sb="5" eb="7">
      <t>オンガク</t>
    </rPh>
    <phoneticPr fontId="1"/>
  </si>
  <si>
    <t>＊どちらか</t>
    <phoneticPr fontId="1"/>
  </si>
  <si>
    <t>＊4,6,9,11,1,3月  学期初は身長も（0.5h×6回）</t>
    <rPh sb="13" eb="14">
      <t>ガツ</t>
    </rPh>
    <rPh sb="16" eb="18">
      <t>ガッキ</t>
    </rPh>
    <rPh sb="18" eb="19">
      <t>ハツ</t>
    </rPh>
    <rPh sb="20" eb="22">
      <t>シンチョウ</t>
    </rPh>
    <rPh sb="30" eb="31">
      <t>カイ</t>
    </rPh>
    <phoneticPr fontId="1"/>
  </si>
  <si>
    <t>＊聴力検査と合わせて１ｈ</t>
    <rPh sb="1" eb="3">
      <t>チョウリョク</t>
    </rPh>
    <rPh sb="3" eb="5">
      <t>ケンサ</t>
    </rPh>
    <rPh sb="6" eb="7">
      <t>ア</t>
    </rPh>
    <phoneticPr fontId="1"/>
  </si>
  <si>
    <t>＊視力検査とあわせて１ｈ</t>
    <rPh sb="1" eb="3">
      <t>シリョク</t>
    </rPh>
    <rPh sb="3" eb="5">
      <t>ケンサ</t>
    </rPh>
    <phoneticPr fontId="1"/>
  </si>
  <si>
    <t>＊最初と最後（1h×2回）</t>
    <rPh sb="1" eb="3">
      <t>サイショ</t>
    </rPh>
    <rPh sb="4" eb="6">
      <t>サイゴ</t>
    </rPh>
    <rPh sb="11" eb="12">
      <t>カイ</t>
    </rPh>
    <phoneticPr fontId="1"/>
  </si>
  <si>
    <t>＊経路，引渡，地震，火災（0.5h×4回）</t>
    <rPh sb="1" eb="3">
      <t>ケイロ</t>
    </rPh>
    <rPh sb="4" eb="6">
      <t>ヒキワタシ</t>
    </rPh>
    <rPh sb="7" eb="9">
      <t>ジシン</t>
    </rPh>
    <rPh sb="10" eb="12">
      <t>カサイ</t>
    </rPh>
    <rPh sb="19" eb="20">
      <t>カイ</t>
    </rPh>
    <phoneticPr fontId="1"/>
  </si>
  <si>
    <t>＊７月実施</t>
    <rPh sb="2" eb="3">
      <t>ガツ</t>
    </rPh>
    <rPh sb="3" eb="5">
      <t>ジッシ</t>
    </rPh>
    <phoneticPr fontId="1"/>
  </si>
  <si>
    <t>＊0.5h×6回（６年は0.5h×5回）</t>
    <rPh sb="7" eb="8">
      <t>カイ</t>
    </rPh>
    <rPh sb="10" eb="11">
      <t>ネン</t>
    </rPh>
    <rPh sb="18" eb="19">
      <t>カイ</t>
    </rPh>
    <phoneticPr fontId="1"/>
  </si>
  <si>
    <t>＊３年以上  2h×2回</t>
    <rPh sb="2" eb="3">
      <t>ネン</t>
    </rPh>
    <rPh sb="3" eb="5">
      <t>イジョウ</t>
    </rPh>
    <rPh sb="11" eb="12">
      <t>カイ</t>
    </rPh>
    <phoneticPr fontId="1"/>
  </si>
  <si>
    <t>＊全校的行事</t>
    <rPh sb="1" eb="4">
      <t>ゼンコウテキ</t>
    </rPh>
    <rPh sb="4" eb="6">
      <t>ギョウジ</t>
    </rPh>
    <phoneticPr fontId="1"/>
  </si>
  <si>
    <t>学校行事時数</t>
    <rPh sb="0" eb="2">
      <t>ガッコウ</t>
    </rPh>
    <rPh sb="2" eb="4">
      <t>ギョウジ</t>
    </rPh>
    <rPh sb="4" eb="5">
      <t>ジ</t>
    </rPh>
    <rPh sb="5" eb="6">
      <t>スウ</t>
    </rPh>
    <phoneticPr fontId="1"/>
  </si>
  <si>
    <t>６年42時間は大掃除の回数に由来  ↓</t>
    <rPh sb="1" eb="2">
      <t>ネン</t>
    </rPh>
    <rPh sb="4" eb="6">
      <t>ジカン</t>
    </rPh>
    <rPh sb="7" eb="10">
      <t>オオソウジ</t>
    </rPh>
    <rPh sb="11" eb="13">
      <t>カイスウ</t>
    </rPh>
    <rPh sb="14" eb="16">
      <t>ユライ</t>
    </rPh>
    <phoneticPr fontId="1"/>
  </si>
  <si>
    <t>学活の予想時数</t>
    <phoneticPr fontId="1"/>
  </si>
  <si>
    <r>
      <rPr>
        <b/>
        <sz val="14"/>
        <rFont val="ＭＳ Ｐゴシック"/>
        <family val="3"/>
        <charset val="128"/>
      </rPr>
      <t>学校行事に関わる基本</t>
    </r>
    <r>
      <rPr>
        <sz val="11"/>
        <rFont val="ＭＳ Ｐゴシック"/>
        <family val="3"/>
        <charset val="128"/>
      </rPr>
      <t xml:space="preserve">        ＊は全校一斉</t>
    </r>
    <rPh sb="0" eb="2">
      <t>ガッコウ</t>
    </rPh>
    <rPh sb="2" eb="4">
      <t>ギョウジ</t>
    </rPh>
    <rPh sb="5" eb="6">
      <t>カカ</t>
    </rPh>
    <rPh sb="8" eb="10">
      <t>キホン</t>
    </rPh>
    <rPh sb="20" eb="22">
      <t>ゼンコウ</t>
    </rPh>
    <rPh sb="22" eb="24">
      <t>イッセイ</t>
    </rPh>
    <phoneticPr fontId="1"/>
  </si>
  <si>
    <t>特  別  活  動  の  時  数  に  つ  い  て</t>
    <rPh sb="0" eb="1">
      <t>トク</t>
    </rPh>
    <rPh sb="3" eb="4">
      <t>ベツ</t>
    </rPh>
    <rPh sb="6" eb="7">
      <t>カツ</t>
    </rPh>
    <rPh sb="9" eb="10">
      <t>ドウ</t>
    </rPh>
    <rPh sb="15" eb="16">
      <t>ジ</t>
    </rPh>
    <rPh sb="18" eb="19">
      <t>スウ</t>
    </rPh>
    <phoneticPr fontId="1"/>
  </si>
  <si>
    <t>平成２８年度　年間授業時数見通し</t>
    <rPh sb="0" eb="2">
      <t>ヘイセイ</t>
    </rPh>
    <rPh sb="4" eb="6">
      <t>ネンド</t>
    </rPh>
    <rPh sb="7" eb="9">
      <t>ネンカン</t>
    </rPh>
    <rPh sb="9" eb="11">
      <t>ジュギョウ</t>
    </rPh>
    <rPh sb="11" eb="13">
      <t>ジスウ</t>
    </rPh>
    <rPh sb="13" eb="15">
      <t>ミトオ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</si>
  <si>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</si>
  <si>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</si>
  <si>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</si>
  <si>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</si>
  <si>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水</t>
    <rPh sb="0" eb="1">
      <t>スイ</t>
    </rPh>
    <phoneticPr fontId="1"/>
  </si>
  <si>
    <t>木</t>
    <rPh sb="0" eb="1">
      <t>キ</t>
    </rPh>
    <phoneticPr fontId="1"/>
  </si>
  <si>
    <t>土</t>
    <rPh sb="0" eb="1">
      <t>ド</t>
    </rPh>
    <phoneticPr fontId="1"/>
  </si>
  <si>
    <t>海の日</t>
    <phoneticPr fontId="1"/>
  </si>
  <si>
    <t>火</t>
    <rPh sb="0" eb="1">
      <t>ヒ</t>
    </rPh>
    <phoneticPr fontId="1"/>
  </si>
  <si>
    <t>押原小学校</t>
    <rPh sb="0" eb="1">
      <t>オ</t>
    </rPh>
    <rPh sb="1" eb="2">
      <t>ハラ</t>
    </rPh>
    <rPh sb="2" eb="5">
      <t>ショウガッコウ</t>
    </rPh>
    <rPh sb="3" eb="5">
      <t>ガッコウ</t>
    </rPh>
    <phoneticPr fontId="1"/>
  </si>
  <si>
    <t>平成２８年度　学校行事・児童会行事一覧表</t>
    <rPh sb="0" eb="2">
      <t>ヘイセイ</t>
    </rPh>
    <rPh sb="4" eb="6">
      <t>ネンド</t>
    </rPh>
    <rPh sb="7" eb="9">
      <t>ガッコウ</t>
    </rPh>
    <rPh sb="9" eb="11">
      <t>ギョウジ</t>
    </rPh>
    <rPh sb="12" eb="15">
      <t>ジドウカイ</t>
    </rPh>
    <rPh sb="15" eb="17">
      <t>ギョウジ</t>
    </rPh>
    <rPh sb="17" eb="20">
      <t>イチランヒョウ</t>
    </rPh>
    <phoneticPr fontId="21"/>
  </si>
  <si>
    <t>押原小学校</t>
    <rPh sb="0" eb="1">
      <t>オ</t>
    </rPh>
    <rPh sb="1" eb="2">
      <t>ハラ</t>
    </rPh>
    <rPh sb="2" eb="5">
      <t>ショウガッコウ</t>
    </rPh>
    <phoneticPr fontId="21"/>
  </si>
  <si>
    <t>卒業式総練習</t>
    <rPh sb="0" eb="3">
      <t>ソツギョウシキ</t>
    </rPh>
    <rPh sb="3" eb="6">
      <t>ソウレンシュウ</t>
    </rPh>
    <phoneticPr fontId="21"/>
  </si>
  <si>
    <t>芸術鑑賞会</t>
    <rPh sb="0" eb="2">
      <t>ゲイジュツ</t>
    </rPh>
    <rPh sb="2" eb="4">
      <t>カンショウ</t>
    </rPh>
    <rPh sb="4" eb="5">
      <t>カイ</t>
    </rPh>
    <phoneticPr fontId="1"/>
  </si>
  <si>
    <t>防犯教室（不審者）</t>
    <rPh sb="0" eb="2">
      <t>ボウハン</t>
    </rPh>
    <rPh sb="2" eb="4">
      <t>キョウシツ</t>
    </rPh>
    <rPh sb="5" eb="8">
      <t>フシンシャ</t>
    </rPh>
    <phoneticPr fontId="1"/>
  </si>
  <si>
    <t>避難訓練（防犯）</t>
    <rPh sb="0" eb="2">
      <t>ヒナン</t>
    </rPh>
    <rPh sb="2" eb="4">
      <t>クンレン</t>
    </rPh>
    <rPh sb="5" eb="7">
      <t>ボウハン</t>
    </rPh>
    <phoneticPr fontId="1"/>
  </si>
  <si>
    <t>給食試食会</t>
    <rPh sb="0" eb="2">
      <t>キュウショク</t>
    </rPh>
    <rPh sb="2" eb="5">
      <t>シショクカイ</t>
    </rPh>
    <phoneticPr fontId="1"/>
  </si>
  <si>
    <t>避難訓練（火災）</t>
    <rPh sb="0" eb="2">
      <t>ヒナン</t>
    </rPh>
    <rPh sb="2" eb="4">
      <t>クンレン</t>
    </rPh>
    <rPh sb="5" eb="7">
      <t>カサイ</t>
    </rPh>
    <phoneticPr fontId="1"/>
  </si>
  <si>
    <t>新体力テスト</t>
    <rPh sb="0" eb="1">
      <t>シン</t>
    </rPh>
    <rPh sb="1" eb="3">
      <t>タイリョク</t>
    </rPh>
    <phoneticPr fontId="1"/>
  </si>
  <si>
    <t>東部班球技会</t>
    <rPh sb="0" eb="2">
      <t>トウブ</t>
    </rPh>
    <rPh sb="2" eb="3">
      <t>ハン</t>
    </rPh>
    <rPh sb="3" eb="6">
      <t>キュウギカイ</t>
    </rPh>
    <phoneticPr fontId="21"/>
  </si>
  <si>
    <t>東部班陸上記録会</t>
    <rPh sb="0" eb="2">
      <t>トウブ</t>
    </rPh>
    <rPh sb="2" eb="3">
      <t>ハン</t>
    </rPh>
    <rPh sb="3" eb="5">
      <t>リクジョウ</t>
    </rPh>
    <rPh sb="5" eb="8">
      <t>キロクカイ</t>
    </rPh>
    <phoneticPr fontId="21"/>
  </si>
  <si>
    <t>スケート教室</t>
    <rPh sb="4" eb="6">
      <t>キョウシツ</t>
    </rPh>
    <phoneticPr fontId="1"/>
  </si>
  <si>
    <t>林間学校</t>
    <rPh sb="0" eb="2">
      <t>リンカン</t>
    </rPh>
    <rPh sb="2" eb="4">
      <t>ガッコウ</t>
    </rPh>
    <phoneticPr fontId="1"/>
  </si>
  <si>
    <t>遠足宿泊</t>
    <rPh sb="0" eb="2">
      <t>エンソク</t>
    </rPh>
    <rPh sb="2" eb="4">
      <t>シュクハク</t>
    </rPh>
    <phoneticPr fontId="21"/>
  </si>
  <si>
    <t>大掃除・入学式準備</t>
    <rPh sb="0" eb="3">
      <t>オオソウジ</t>
    </rPh>
    <rPh sb="4" eb="7">
      <t>ニュウガクシキ</t>
    </rPh>
    <rPh sb="7" eb="9">
      <t>ジュンビ</t>
    </rPh>
    <phoneticPr fontId="21"/>
  </si>
  <si>
    <t>健康・安全的行事</t>
    <rPh sb="0" eb="2">
      <t>ケンコウ</t>
    </rPh>
    <rPh sb="3" eb="5">
      <t>アンゼン</t>
    </rPh>
    <rPh sb="5" eb="6">
      <t>テキ</t>
    </rPh>
    <rPh sb="6" eb="8">
      <t>ギョウジ</t>
    </rPh>
    <phoneticPr fontId="21"/>
  </si>
  <si>
    <t>平成２8年度　時間割の学年別配列　および　学年別年間時数計画（総時数）</t>
    <rPh sb="0" eb="2">
      <t>ヘイセイ</t>
    </rPh>
    <rPh sb="4" eb="6">
      <t>ネンド</t>
    </rPh>
    <rPh sb="7" eb="10">
      <t>ジカンワリ</t>
    </rPh>
    <rPh sb="11" eb="13">
      <t>ガクネン</t>
    </rPh>
    <rPh sb="13" eb="14">
      <t>ベツ</t>
    </rPh>
    <rPh sb="14" eb="16">
      <t>ハイレツ</t>
    </rPh>
    <rPh sb="21" eb="23">
      <t>ガクネン</t>
    </rPh>
    <rPh sb="23" eb="24">
      <t>ベツ</t>
    </rPh>
    <rPh sb="24" eb="26">
      <t>ネンカン</t>
    </rPh>
    <rPh sb="26" eb="28">
      <t>ジスウ</t>
    </rPh>
    <rPh sb="28" eb="30">
      <t>ケイカク</t>
    </rPh>
    <rPh sb="31" eb="32">
      <t>ソウ</t>
    </rPh>
    <rPh sb="32" eb="34">
      <t>ジスウ</t>
    </rPh>
    <phoneticPr fontId="1"/>
  </si>
  <si>
    <t>読書</t>
    <rPh sb="0" eb="2">
      <t>ドクショ</t>
    </rPh>
    <phoneticPr fontId="1"/>
  </si>
  <si>
    <t>歌声</t>
    <rPh sb="0" eb="2">
      <t>ウタゴエ</t>
    </rPh>
    <phoneticPr fontId="1"/>
  </si>
  <si>
    <t>学習</t>
    <rPh sb="0" eb="2">
      <t>ガクシュウ</t>
    </rPh>
    <phoneticPr fontId="1"/>
  </si>
  <si>
    <t>学習</t>
    <rPh sb="0" eb="2">
      <t>ガクシュウ</t>
    </rPh>
    <phoneticPr fontId="1"/>
  </si>
  <si>
    <t>体１</t>
    <rPh sb="0" eb="1">
      <t>カラダ</t>
    </rPh>
    <phoneticPr fontId="1"/>
  </si>
  <si>
    <t>音１</t>
    <rPh sb="0" eb="1">
      <t>オン</t>
    </rPh>
    <phoneticPr fontId="1"/>
  </si>
  <si>
    <t>生１</t>
    <rPh sb="0" eb="1">
      <t>セイ</t>
    </rPh>
    <phoneticPr fontId="1"/>
  </si>
  <si>
    <t>生２</t>
    <rPh sb="0" eb="1">
      <t>セイ</t>
    </rPh>
    <phoneticPr fontId="1"/>
  </si>
  <si>
    <t>音２</t>
    <rPh sb="0" eb="1">
      <t>オン</t>
    </rPh>
    <phoneticPr fontId="1"/>
  </si>
  <si>
    <t>国９</t>
    <rPh sb="0" eb="1">
      <t>コク</t>
    </rPh>
    <phoneticPr fontId="1"/>
  </si>
  <si>
    <t>生３</t>
    <rPh sb="0" eb="1">
      <t>セイ</t>
    </rPh>
    <phoneticPr fontId="1"/>
  </si>
  <si>
    <t>道１</t>
    <rPh sb="0" eb="1">
      <t>ドウ</t>
    </rPh>
    <phoneticPr fontId="1"/>
  </si>
  <si>
    <t>国３</t>
    <rPh sb="0" eb="1">
      <t>コク</t>
    </rPh>
    <phoneticPr fontId="1"/>
  </si>
  <si>
    <t>図２</t>
    <rPh sb="0" eb="1">
      <t>ズ</t>
    </rPh>
    <phoneticPr fontId="1"/>
  </si>
  <si>
    <t>外１</t>
    <rPh sb="0" eb="1">
      <t>ガイ</t>
    </rPh>
    <phoneticPr fontId="1"/>
  </si>
  <si>
    <t>国４</t>
    <rPh sb="0" eb="1">
      <t>コク</t>
    </rPh>
    <phoneticPr fontId="1"/>
  </si>
  <si>
    <t>音理</t>
    <rPh sb="0" eb="1">
      <t>オン</t>
    </rPh>
    <rPh sb="1" eb="2">
      <t>リ</t>
    </rPh>
    <phoneticPr fontId="1"/>
  </si>
  <si>
    <t>国５</t>
    <rPh sb="0" eb="1">
      <t>コク</t>
    </rPh>
    <phoneticPr fontId="1"/>
  </si>
  <si>
    <t>音社</t>
    <rPh sb="0" eb="1">
      <t>オン</t>
    </rPh>
    <rPh sb="1" eb="2">
      <t>シャ</t>
    </rPh>
    <phoneticPr fontId="1"/>
  </si>
  <si>
    <t>国２</t>
    <rPh sb="0" eb="1">
      <t>コク</t>
    </rPh>
    <phoneticPr fontId="1"/>
  </si>
  <si>
    <t>（ク）</t>
    <phoneticPr fontId="1"/>
  </si>
  <si>
    <t>体１</t>
    <rPh sb="0" eb="1">
      <t>タイ</t>
    </rPh>
    <phoneticPr fontId="1"/>
  </si>
  <si>
    <t>家図</t>
    <rPh sb="0" eb="1">
      <t>イエ</t>
    </rPh>
    <rPh sb="1" eb="2">
      <t>ズ</t>
    </rPh>
    <phoneticPr fontId="1"/>
  </si>
  <si>
    <t>外２</t>
    <rPh sb="0" eb="1">
      <t>ガイ</t>
    </rPh>
    <phoneticPr fontId="1"/>
  </si>
  <si>
    <t>体音</t>
    <rPh sb="0" eb="1">
      <t>タイ</t>
    </rPh>
    <rPh sb="1" eb="2">
      <t>オン</t>
    </rPh>
    <phoneticPr fontId="1"/>
  </si>
  <si>
    <t>社３</t>
    <rPh sb="0" eb="1">
      <t>シャ</t>
    </rPh>
    <phoneticPr fontId="1"/>
  </si>
  <si>
    <t>算１</t>
    <rPh sb="0" eb="1">
      <t>サン</t>
    </rPh>
    <phoneticPr fontId="1"/>
  </si>
  <si>
    <t>図音</t>
    <rPh sb="0" eb="1">
      <t>ズ</t>
    </rPh>
    <rPh sb="1" eb="2">
      <t>オン</t>
    </rPh>
    <phoneticPr fontId="1"/>
  </si>
  <si>
    <t>家体</t>
    <rPh sb="0" eb="1">
      <t>イエ</t>
    </rPh>
    <rPh sb="1" eb="2">
      <t>タイ</t>
    </rPh>
    <phoneticPr fontId="1"/>
  </si>
  <si>
    <t>家１</t>
    <rPh sb="0" eb="1">
      <t>イエ</t>
    </rPh>
    <phoneticPr fontId="7"/>
  </si>
  <si>
    <t>余剰時間</t>
    <rPh sb="0" eb="2">
      <t>ヨジョウ</t>
    </rPh>
    <rPh sb="2" eb="4">
      <t>ジカン</t>
    </rPh>
    <phoneticPr fontId="1"/>
  </si>
  <si>
    <t>１年給食開始</t>
    <rPh sb="1" eb="2">
      <t>ねん</t>
    </rPh>
    <rPh sb="2" eb="4">
      <t>きゅうしょく</t>
    </rPh>
    <rPh sb="4" eb="6">
      <t>かいし</t>
    </rPh>
    <phoneticPr fontId="1" type="Hiragana" alignment="distributed"/>
  </si>
  <si>
    <t>全国学力学習状況調査</t>
    <rPh sb="0" eb="2">
      <t>ぜんこく</t>
    </rPh>
    <rPh sb="2" eb="4">
      <t>がくりょく</t>
    </rPh>
    <rPh sb="4" eb="6">
      <t>がくしゅう</t>
    </rPh>
    <rPh sb="6" eb="8">
      <t>じょうきょう</t>
    </rPh>
    <rPh sb="8" eb="10">
      <t>ちょうさ</t>
    </rPh>
    <phoneticPr fontId="1" type="Hiragana" alignment="distributed"/>
  </si>
  <si>
    <t>防犯教室（１，４年），家庭訪問①</t>
    <rPh sb="0" eb="2">
      <t>ぼうはん</t>
    </rPh>
    <rPh sb="2" eb="4">
      <t>きょうしつ</t>
    </rPh>
    <rPh sb="8" eb="9">
      <t>ねん</t>
    </rPh>
    <rPh sb="11" eb="13">
      <t>かてい</t>
    </rPh>
    <rPh sb="13" eb="15">
      <t>ほうもん</t>
    </rPh>
    <phoneticPr fontId="1" type="Hiragana" alignment="distributed"/>
  </si>
  <si>
    <t>家庭訪問②</t>
    <rPh sb="0" eb="2">
      <t>かてい</t>
    </rPh>
    <rPh sb="2" eb="4">
      <t>ほうもん</t>
    </rPh>
    <phoneticPr fontId="1" type="Hiragana" alignment="distributed"/>
  </si>
  <si>
    <t>家庭訪問③</t>
    <rPh sb="0" eb="2">
      <t>カテイ</t>
    </rPh>
    <rPh sb="2" eb="4">
      <t>ホウモン</t>
    </rPh>
    <phoneticPr fontId="1"/>
  </si>
  <si>
    <t>集金日，３年社会科見学（午前）</t>
    <rPh sb="0" eb="3">
      <t>しゅうきんび</t>
    </rPh>
    <rPh sb="5" eb="6">
      <t>ねん</t>
    </rPh>
    <rPh sb="6" eb="9">
      <t>しゃかいか</t>
    </rPh>
    <rPh sb="9" eb="11">
      <t>けんがく</t>
    </rPh>
    <rPh sb="12" eb="14">
      <t>ごぜん</t>
    </rPh>
    <phoneticPr fontId="1" type="Hiragana" alignment="distributed"/>
  </si>
  <si>
    <t>２年生活科探検（午前），家庭訪問④</t>
    <rPh sb="1" eb="2">
      <t>ネン</t>
    </rPh>
    <rPh sb="2" eb="4">
      <t>セイカツ</t>
    </rPh>
    <rPh sb="4" eb="5">
      <t>カ</t>
    </rPh>
    <rPh sb="5" eb="7">
      <t>タンケン</t>
    </rPh>
    <rPh sb="8" eb="10">
      <t>ゴゼン</t>
    </rPh>
    <rPh sb="12" eb="14">
      <t>カテイ</t>
    </rPh>
    <rPh sb="14" eb="16">
      <t>ホウモン</t>
    </rPh>
    <phoneticPr fontId="1"/>
  </si>
  <si>
    <t>学年始休業日，職員会議</t>
    <rPh sb="7" eb="9">
      <t>ショクイン</t>
    </rPh>
    <rPh sb="9" eb="11">
      <t>カイギ</t>
    </rPh>
    <phoneticPr fontId="1"/>
  </si>
  <si>
    <t>学年始休業日，職員会議</t>
    <rPh sb="0" eb="2">
      <t>がくねん</t>
    </rPh>
    <rPh sb="2" eb="3">
      <t>はじ</t>
    </rPh>
    <rPh sb="3" eb="6">
      <t>きゅうぎょうび</t>
    </rPh>
    <rPh sb="7" eb="9">
      <t>しょくいん</t>
    </rPh>
    <rPh sb="9" eb="11">
      <t>かいぎ</t>
    </rPh>
    <phoneticPr fontId="1" type="Hiragana" alignment="distributed"/>
  </si>
  <si>
    <t>主な行事のみ記載</t>
    <rPh sb="0" eb="1">
      <t>オモ</t>
    </rPh>
    <rPh sb="2" eb="4">
      <t>ギョウジ</t>
    </rPh>
    <rPh sb="6" eb="8">
      <t>キサイ</t>
    </rPh>
    <phoneticPr fontId="1"/>
  </si>
  <si>
    <t>新任式，始業式，大掃除，職員会議</t>
    <rPh sb="0" eb="1">
      <t>シン</t>
    </rPh>
    <rPh sb="2" eb="3">
      <t>シキ</t>
    </rPh>
    <rPh sb="4" eb="6">
      <t>シギョウ</t>
    </rPh>
    <rPh sb="6" eb="7">
      <t>シキ</t>
    </rPh>
    <rPh sb="8" eb="11">
      <t>オオソウジ</t>
    </rPh>
    <rPh sb="12" eb="14">
      <t>ショクイン</t>
    </rPh>
    <rPh sb="14" eb="16">
      <t>カイギ</t>
    </rPh>
    <phoneticPr fontId="1"/>
  </si>
  <si>
    <t>入学式，校内研究会</t>
    <rPh sb="0" eb="3">
      <t>にゅうがくしき</t>
    </rPh>
    <rPh sb="4" eb="6">
      <t>こうない</t>
    </rPh>
    <rPh sb="6" eb="9">
      <t>けんきゅうかい</t>
    </rPh>
    <phoneticPr fontId="1" type="Hiragana" alignment="distributed"/>
  </si>
  <si>
    <t>職員会議</t>
    <rPh sb="0" eb="2">
      <t>しょくいん</t>
    </rPh>
    <rPh sb="2" eb="4">
      <t>かいぎ</t>
    </rPh>
    <phoneticPr fontId="1" type="Hiragana" alignment="distributed"/>
  </si>
  <si>
    <t>教科別研究会，避難訓練</t>
    <rPh sb="0" eb="3">
      <t>きょうかべつ</t>
    </rPh>
    <rPh sb="3" eb="6">
      <t>けんきゅうかい</t>
    </rPh>
    <rPh sb="7" eb="9">
      <t>ひなん</t>
    </rPh>
    <rPh sb="9" eb="11">
      <t>くんれん</t>
    </rPh>
    <phoneticPr fontId="1" type="Hiragana" alignment="distributed"/>
  </si>
  <si>
    <t>１年生を迎える会，ＰＴＡ新旧各種委員会
校内研究会</t>
    <rPh sb="1" eb="3">
      <t>ネンセイ</t>
    </rPh>
    <rPh sb="4" eb="5">
      <t>ムカ</t>
    </rPh>
    <rPh sb="7" eb="8">
      <t>カイ</t>
    </rPh>
    <rPh sb="12" eb="14">
      <t>シンキュウ</t>
    </rPh>
    <rPh sb="14" eb="16">
      <t>カクシュ</t>
    </rPh>
    <rPh sb="16" eb="19">
      <t>イインカイ</t>
    </rPh>
    <rPh sb="20" eb="22">
      <t>コウナイ</t>
    </rPh>
    <rPh sb="22" eb="25">
      <t>ケンキュウカイ</t>
    </rPh>
    <phoneticPr fontId="1"/>
  </si>
  <si>
    <t>校内研究会</t>
    <rPh sb="0" eb="2">
      <t>こうない</t>
    </rPh>
    <rPh sb="2" eb="5">
      <t>けんきゅうかい</t>
    </rPh>
    <phoneticPr fontId="1" type="Hiragana" alignment="distributed"/>
  </si>
  <si>
    <t>修学旅行①，臨時休業日（春季教研）</t>
    <rPh sb="0" eb="2">
      <t>シュウガク</t>
    </rPh>
    <rPh sb="2" eb="4">
      <t>リョコウ</t>
    </rPh>
    <rPh sb="6" eb="8">
      <t>リンジ</t>
    </rPh>
    <rPh sb="8" eb="11">
      <t>キュウギョウビ</t>
    </rPh>
    <rPh sb="12" eb="14">
      <t>シュンキ</t>
    </rPh>
    <rPh sb="14" eb="16">
      <t>キョウケン</t>
    </rPh>
    <phoneticPr fontId="1"/>
  </si>
  <si>
    <t>修学旅行②，２年生活科探検（午前）</t>
    <rPh sb="0" eb="2">
      <t>シュウガク</t>
    </rPh>
    <rPh sb="2" eb="4">
      <t>リョコウ</t>
    </rPh>
    <rPh sb="7" eb="8">
      <t>ネン</t>
    </rPh>
    <rPh sb="8" eb="10">
      <t>セイカツ</t>
    </rPh>
    <rPh sb="10" eb="11">
      <t>カ</t>
    </rPh>
    <rPh sb="11" eb="13">
      <t>タンケン</t>
    </rPh>
    <rPh sb="14" eb="16">
      <t>ゴゼン</t>
    </rPh>
    <phoneticPr fontId="1"/>
  </si>
  <si>
    <t>修学旅行③，交通安全教室３年</t>
    <rPh sb="0" eb="2">
      <t>シュウガク</t>
    </rPh>
    <rPh sb="2" eb="4">
      <t>リョコウ</t>
    </rPh>
    <phoneticPr fontId="1"/>
  </si>
  <si>
    <t>１年生活科探検（午前），３・５年学力把握調査</t>
    <rPh sb="1" eb="2">
      <t>ねん</t>
    </rPh>
    <rPh sb="2" eb="5">
      <t>せいかつか</t>
    </rPh>
    <rPh sb="5" eb="7">
      <t>たんけん</t>
    </rPh>
    <rPh sb="8" eb="10">
      <t>ごぜん</t>
    </rPh>
    <rPh sb="15" eb="16">
      <t>ねん</t>
    </rPh>
    <rPh sb="16" eb="18">
      <t>がくりょく</t>
    </rPh>
    <rPh sb="18" eb="20">
      <t>はあく</t>
    </rPh>
    <rPh sb="20" eb="22">
      <t>ちょうさ</t>
    </rPh>
    <phoneticPr fontId="1" type="Hiragana" alignment="distributed"/>
  </si>
  <si>
    <t>クリーン日</t>
    <rPh sb="4" eb="5">
      <t>び</t>
    </rPh>
    <phoneticPr fontId="1" type="Hiragana" alignment="distributed"/>
  </si>
  <si>
    <t>３年社会科見学（午前），教科別研究会</t>
    <rPh sb="1" eb="2">
      <t>ねん</t>
    </rPh>
    <rPh sb="2" eb="5">
      <t>しゃかいか</t>
    </rPh>
    <rPh sb="5" eb="7">
      <t>けんがく</t>
    </rPh>
    <rPh sb="8" eb="10">
      <t>ごぜん</t>
    </rPh>
    <rPh sb="12" eb="15">
      <t>きょうかべつ</t>
    </rPh>
    <rPh sb="15" eb="18">
      <t>けんきゅうかい</t>
    </rPh>
    <phoneticPr fontId="1" type="Hiragana" alignment="distributed"/>
  </si>
  <si>
    <t>東部班親睦球技会</t>
    <rPh sb="0" eb="2">
      <t>とうぶ</t>
    </rPh>
    <rPh sb="2" eb="3">
      <t>はん</t>
    </rPh>
    <rPh sb="3" eb="5">
      <t>しんぼく</t>
    </rPh>
    <rPh sb="5" eb="8">
      <t>きゅうぎかい</t>
    </rPh>
    <phoneticPr fontId="1" type="Hiragana" alignment="distributed"/>
  </si>
  <si>
    <t>クリーン日，クラブ活動</t>
    <rPh sb="4" eb="5">
      <t>び</t>
    </rPh>
    <rPh sb="9" eb="11">
      <t>かつどう</t>
    </rPh>
    <phoneticPr fontId="1" type="Hiragana" alignment="distributed"/>
  </si>
  <si>
    <t>４年社会科見学（一日）</t>
    <rPh sb="1" eb="2">
      <t>ねん</t>
    </rPh>
    <rPh sb="2" eb="5">
      <t>しゃかいか</t>
    </rPh>
    <rPh sb="5" eb="7">
      <t>けんがく</t>
    </rPh>
    <rPh sb="8" eb="10">
      <t>いちにち</t>
    </rPh>
    <phoneticPr fontId="1" type="Hiragana" alignment="distributed"/>
  </si>
  <si>
    <t>問題別研究会</t>
    <rPh sb="0" eb="3">
      <t>もんだいべつ</t>
    </rPh>
    <rPh sb="3" eb="6">
      <t>けんきゅうかい</t>
    </rPh>
    <phoneticPr fontId="1" type="Hiragana" alignment="distributed"/>
  </si>
  <si>
    <t>林間学校①</t>
    <rPh sb="0" eb="2">
      <t>りんかん</t>
    </rPh>
    <rPh sb="2" eb="4">
      <t>がっこう</t>
    </rPh>
    <phoneticPr fontId="1" type="Hiragana" alignment="distributed"/>
  </si>
  <si>
    <t>林間学校②，１年授業参観・給食試食会</t>
    <rPh sb="0" eb="2">
      <t>りんかん</t>
    </rPh>
    <rPh sb="2" eb="4">
      <t>がっこう</t>
    </rPh>
    <rPh sb="7" eb="8">
      <t>ねん</t>
    </rPh>
    <rPh sb="8" eb="10">
      <t>じゅぎょう</t>
    </rPh>
    <rPh sb="10" eb="12">
      <t>さんかん</t>
    </rPh>
    <rPh sb="13" eb="15">
      <t>きゅうしょく</t>
    </rPh>
    <rPh sb="15" eb="18">
      <t>ししょくかい</t>
    </rPh>
    <phoneticPr fontId="1" type="Hiragana" alignment="distributed"/>
  </si>
  <si>
    <t>きずな祭り</t>
    <rPh sb="3" eb="4">
      <t>まつ</t>
    </rPh>
    <phoneticPr fontId="1" type="Hiragana" alignment="distributed"/>
  </si>
  <si>
    <t>給食開始（２～６年），委員会活動</t>
    <rPh sb="0" eb="2">
      <t>キュウショク</t>
    </rPh>
    <rPh sb="2" eb="4">
      <t>カイシ</t>
    </rPh>
    <rPh sb="8" eb="9">
      <t>ネン</t>
    </rPh>
    <rPh sb="11" eb="14">
      <t>イインカイ</t>
    </rPh>
    <rPh sb="14" eb="16">
      <t>カツドウ</t>
    </rPh>
    <phoneticPr fontId="1"/>
  </si>
  <si>
    <t>４年社会科見学（一日），校内研究会</t>
    <rPh sb="1" eb="2">
      <t>ねん</t>
    </rPh>
    <rPh sb="2" eb="5">
      <t>しゃかいか</t>
    </rPh>
    <rPh sb="5" eb="7">
      <t>けんがく</t>
    </rPh>
    <rPh sb="8" eb="10">
      <t>いちにち</t>
    </rPh>
    <rPh sb="12" eb="14">
      <t>こうない</t>
    </rPh>
    <rPh sb="14" eb="17">
      <t>けんきゅうかい</t>
    </rPh>
    <phoneticPr fontId="1" type="Hiragana" alignment="distributed"/>
  </si>
  <si>
    <t>避難訓練（不審者）</t>
    <rPh sb="0" eb="2">
      <t>ひなん</t>
    </rPh>
    <rPh sb="2" eb="4">
      <t>くんれん</t>
    </rPh>
    <rPh sb="5" eb="8">
      <t>ふしんしゃ</t>
    </rPh>
    <phoneticPr fontId="1" type="Hiragana" alignment="distributed"/>
  </si>
  <si>
    <t>給食終了，大掃除</t>
    <rPh sb="0" eb="2">
      <t>きゅうしょく</t>
    </rPh>
    <rPh sb="2" eb="4">
      <t>しゅうりょう</t>
    </rPh>
    <rPh sb="5" eb="8">
      <t>おおそうじ</t>
    </rPh>
    <phoneticPr fontId="1" type="Hiragana" alignment="distributed"/>
  </si>
  <si>
    <t>終業式</t>
    <rPh sb="0" eb="3">
      <t>しゅうぎょうしき</t>
    </rPh>
    <phoneticPr fontId="1" type="Hiragana" alignment="distributed"/>
  </si>
  <si>
    <t>夏季休業開始</t>
    <rPh sb="0" eb="2">
      <t>かき</t>
    </rPh>
    <rPh sb="2" eb="4">
      <t>きゅうぎょう</t>
    </rPh>
    <rPh sb="4" eb="6">
      <t>かいし</t>
    </rPh>
    <phoneticPr fontId="1" type="Hiragana" alignment="distributed"/>
  </si>
  <si>
    <t>教育課程研究協議会①</t>
    <rPh sb="0" eb="2">
      <t>きょういく</t>
    </rPh>
    <rPh sb="2" eb="4">
      <t>かてい</t>
    </rPh>
    <rPh sb="4" eb="6">
      <t>けんきゅう</t>
    </rPh>
    <rPh sb="6" eb="9">
      <t>きょうぎかい</t>
    </rPh>
    <phoneticPr fontId="1" type="Hiragana" alignment="distributed"/>
  </si>
  <si>
    <t>教育課程研究協議会②</t>
    <rPh sb="0" eb="2">
      <t>きょういく</t>
    </rPh>
    <rPh sb="2" eb="4">
      <t>かてい</t>
    </rPh>
    <rPh sb="4" eb="6">
      <t>けんきゅう</t>
    </rPh>
    <rPh sb="6" eb="9">
      <t>きょうぎかい</t>
    </rPh>
    <phoneticPr fontId="1" type="Hiragana" alignment="distributed"/>
  </si>
  <si>
    <t>教育課程研究協議会③</t>
    <rPh sb="0" eb="2">
      <t>きょういく</t>
    </rPh>
    <rPh sb="2" eb="4">
      <t>かてい</t>
    </rPh>
    <rPh sb="4" eb="6">
      <t>けんきゅう</t>
    </rPh>
    <rPh sb="6" eb="9">
      <t>きょうぎかい</t>
    </rPh>
    <phoneticPr fontId="1" type="Hiragana" alignment="distributed"/>
  </si>
  <si>
    <t>中巨摩夏季教育研究会①</t>
    <rPh sb="0" eb="3">
      <t>なかこま</t>
    </rPh>
    <rPh sb="3" eb="5">
      <t>かき</t>
    </rPh>
    <rPh sb="5" eb="7">
      <t>きょういく</t>
    </rPh>
    <rPh sb="7" eb="10">
      <t>けんきゅうかい</t>
    </rPh>
    <phoneticPr fontId="1" type="Hiragana" alignment="distributed"/>
  </si>
  <si>
    <t>中巨摩夏季教育研究会②</t>
    <rPh sb="0" eb="3">
      <t>なかこま</t>
    </rPh>
    <rPh sb="3" eb="5">
      <t>かき</t>
    </rPh>
    <rPh sb="5" eb="7">
      <t>きょういく</t>
    </rPh>
    <rPh sb="7" eb="10">
      <t>けんきゅうかい</t>
    </rPh>
    <phoneticPr fontId="1" type="Hiragana" alignment="distributed"/>
  </si>
  <si>
    <t>ＰＴＡ作業</t>
    <rPh sb="3" eb="5">
      <t>さぎょう</t>
    </rPh>
    <phoneticPr fontId="1" type="Hiragana" alignment="distributed"/>
  </si>
  <si>
    <t>４年理科見学（午前），校内研究会</t>
    <rPh sb="1" eb="2">
      <t>ねん</t>
    </rPh>
    <rPh sb="2" eb="4">
      <t>りか</t>
    </rPh>
    <rPh sb="4" eb="6">
      <t>けんがく</t>
    </rPh>
    <rPh sb="7" eb="9">
      <t>ごぜん</t>
    </rPh>
    <rPh sb="11" eb="13">
      <t>こうない</t>
    </rPh>
    <rPh sb="13" eb="16">
      <t>けんきゅうかい</t>
    </rPh>
    <phoneticPr fontId="1" type="Hiragana" alignment="distributed"/>
  </si>
  <si>
    <t>クラブ活動</t>
    <rPh sb="3" eb="5">
      <t>かつどう</t>
    </rPh>
    <phoneticPr fontId="1" type="Hiragana" alignment="distributed"/>
  </si>
  <si>
    <t>始業式，大掃除</t>
    <rPh sb="0" eb="3">
      <t>しぎょうしき</t>
    </rPh>
    <rPh sb="4" eb="7">
      <t>おおそうじ</t>
    </rPh>
    <phoneticPr fontId="1" type="Hiragana" alignment="distributed"/>
  </si>
  <si>
    <t>運動会前日準備</t>
    <rPh sb="0" eb="3">
      <t>うんどうかい</t>
    </rPh>
    <rPh sb="3" eb="5">
      <t>ぜんじつ</t>
    </rPh>
    <rPh sb="5" eb="7">
      <t>じゅんび</t>
    </rPh>
    <phoneticPr fontId="1" type="Hiragana" alignment="distributed"/>
  </si>
  <si>
    <t>秋季大運動会</t>
    <rPh sb="0" eb="2">
      <t>しゅうき</t>
    </rPh>
    <rPh sb="2" eb="6">
      <t>だいうんどうかい</t>
    </rPh>
    <phoneticPr fontId="1" type="Hiragana" alignment="distributed"/>
  </si>
  <si>
    <t>繰り替え休業日（運動会）</t>
    <rPh sb="0" eb="1">
      <t>く</t>
    </rPh>
    <rPh sb="2" eb="3">
      <t>か</t>
    </rPh>
    <rPh sb="4" eb="7">
      <t>きゅうぎょうび</t>
    </rPh>
    <rPh sb="8" eb="11">
      <t>うんどうかい</t>
    </rPh>
    <phoneticPr fontId="1" type="Hiragana" alignment="distributed"/>
  </si>
  <si>
    <t>芸術鑑賞（演劇）</t>
    <rPh sb="0" eb="2">
      <t>げいじゅつ</t>
    </rPh>
    <rPh sb="2" eb="4">
      <t>かんしょう</t>
    </rPh>
    <rPh sb="5" eb="7">
      <t>えんげき</t>
    </rPh>
    <phoneticPr fontId="1" type="Hiragana" alignment="distributed"/>
  </si>
  <si>
    <t>３年社会科見学（午前）</t>
    <rPh sb="1" eb="2">
      <t>ねん</t>
    </rPh>
    <rPh sb="2" eb="4">
      <t>しゃかい</t>
    </rPh>
    <rPh sb="4" eb="5">
      <t>か</t>
    </rPh>
    <rPh sb="5" eb="7">
      <t>けんがく</t>
    </rPh>
    <rPh sb="8" eb="10">
      <t>ごぜん</t>
    </rPh>
    <phoneticPr fontId="1" type="Hiragana" alignment="distributed"/>
  </si>
  <si>
    <t>ふれあい祭り</t>
    <rPh sb="4" eb="5">
      <t>まつ</t>
    </rPh>
    <phoneticPr fontId="1" type="Hiragana" alignment="distributed"/>
  </si>
  <si>
    <t>創立記念日</t>
    <rPh sb="0" eb="2">
      <t>そうりつ</t>
    </rPh>
    <rPh sb="2" eb="5">
      <t>きねんび</t>
    </rPh>
    <phoneticPr fontId="1" type="Hiragana" alignment="distributed"/>
  </si>
  <si>
    <t>繰り替え休日（ふれあい祭り）</t>
    <rPh sb="0" eb="1">
      <t>く</t>
    </rPh>
    <rPh sb="2" eb="3">
      <t>か</t>
    </rPh>
    <rPh sb="4" eb="6">
      <t>きゅうじつ</t>
    </rPh>
    <rPh sb="11" eb="12">
      <t>まつ</t>
    </rPh>
    <phoneticPr fontId="1" type="Hiragana" alignment="distributed"/>
  </si>
  <si>
    <t>６年陸上記録会（一日）</t>
    <rPh sb="1" eb="2">
      <t>ねん</t>
    </rPh>
    <rPh sb="2" eb="4">
      <t>りくじょう</t>
    </rPh>
    <rPh sb="4" eb="7">
      <t>きろくかい</t>
    </rPh>
    <rPh sb="8" eb="10">
      <t>いちにち</t>
    </rPh>
    <phoneticPr fontId="1" type="Hiragana" alignment="distributed"/>
  </si>
  <si>
    <t>道徳公開・講演会</t>
    <rPh sb="0" eb="2">
      <t>どうとく</t>
    </rPh>
    <rPh sb="2" eb="4">
      <t>こうかい</t>
    </rPh>
    <rPh sb="5" eb="8">
      <t>こうえんかい</t>
    </rPh>
    <phoneticPr fontId="1" type="Hiragana" alignment="distributed"/>
  </si>
  <si>
    <t>委員会活動</t>
    <rPh sb="0" eb="3">
      <t>いいんかい</t>
    </rPh>
    <rPh sb="3" eb="5">
      <t>かつどう</t>
    </rPh>
    <phoneticPr fontId="1" type="Hiragana" alignment="distributed"/>
  </si>
  <si>
    <t>文化の日</t>
    <rPh sb="0" eb="2">
      <t>ぶんか</t>
    </rPh>
    <rPh sb="3" eb="4">
      <t>ひ</t>
    </rPh>
    <phoneticPr fontId="1" type="Hiragana" alignment="distributed"/>
  </si>
  <si>
    <t>敬老の日</t>
    <rPh sb="0" eb="2">
      <t>けいろう</t>
    </rPh>
    <rPh sb="3" eb="4">
      <t>ひ</t>
    </rPh>
    <phoneticPr fontId="1" type="Hiragana" alignment="distributed"/>
  </si>
  <si>
    <t>秋分の日</t>
    <rPh sb="0" eb="2">
      <t>しゅうぶん</t>
    </rPh>
    <rPh sb="3" eb="4">
      <t>ひ</t>
    </rPh>
    <phoneticPr fontId="1" type="Hiragana" alignment="distributed"/>
  </si>
  <si>
    <t>３・４年スケート教室（一日）</t>
    <rPh sb="3" eb="4">
      <t>ねん</t>
    </rPh>
    <rPh sb="8" eb="10">
      <t>きょうしつ</t>
    </rPh>
    <rPh sb="11" eb="13">
      <t>いちにち</t>
    </rPh>
    <phoneticPr fontId="1" type="Hiragana" alignment="distributed"/>
  </si>
  <si>
    <t>県民の日</t>
    <rPh sb="0" eb="2">
      <t>けんみん</t>
    </rPh>
    <rPh sb="3" eb="4">
      <t>ひ</t>
    </rPh>
    <phoneticPr fontId="1" type="Hiragana" alignment="distributed"/>
  </si>
  <si>
    <t>勤労感謝の日</t>
    <rPh sb="0" eb="2">
      <t>きんろう</t>
    </rPh>
    <rPh sb="2" eb="4">
      <t>かんしゃ</t>
    </rPh>
    <rPh sb="5" eb="6">
      <t>ひ</t>
    </rPh>
    <phoneticPr fontId="1" type="Hiragana" alignment="distributed"/>
  </si>
  <si>
    <t>６年社会科見学（午前/午後，組ごと）</t>
    <rPh sb="1" eb="2">
      <t>ねん</t>
    </rPh>
    <rPh sb="2" eb="5">
      <t>しゃかいか</t>
    </rPh>
    <rPh sb="5" eb="7">
      <t>けんがく</t>
    </rPh>
    <rPh sb="8" eb="10">
      <t>ごぜん</t>
    </rPh>
    <rPh sb="11" eb="13">
      <t>ごご</t>
    </rPh>
    <rPh sb="14" eb="15">
      <t>くみ</t>
    </rPh>
    <phoneticPr fontId="1" type="Hiragana" alignment="distributed"/>
  </si>
  <si>
    <t>集団下校，避難訓練（火災），校内研究会</t>
    <rPh sb="0" eb="2">
      <t>しゅうだん</t>
    </rPh>
    <rPh sb="2" eb="4">
      <t>げこう</t>
    </rPh>
    <rPh sb="5" eb="7">
      <t>ひなん</t>
    </rPh>
    <rPh sb="7" eb="9">
      <t>くんれん</t>
    </rPh>
    <rPh sb="10" eb="12">
      <t>かさい</t>
    </rPh>
    <rPh sb="14" eb="16">
      <t>こうない</t>
    </rPh>
    <rPh sb="16" eb="19">
      <t>けんきゅうかい</t>
    </rPh>
    <phoneticPr fontId="1" type="Hiragana" alignment="distributed"/>
  </si>
  <si>
    <t>３年社会科見学（午前），校内研究会</t>
    <rPh sb="1" eb="2">
      <t>ねん</t>
    </rPh>
    <rPh sb="2" eb="5">
      <t>しゃかいか</t>
    </rPh>
    <rPh sb="5" eb="7">
      <t>けんがく</t>
    </rPh>
    <rPh sb="8" eb="10">
      <t>ごぜん</t>
    </rPh>
    <rPh sb="12" eb="14">
      <t>こうない</t>
    </rPh>
    <rPh sb="14" eb="17">
      <t>けんきゅうかい</t>
    </rPh>
    <phoneticPr fontId="1" type="Hiragana" alignment="distributed"/>
  </si>
  <si>
    <t>児童会選挙・投票，職員会議</t>
    <rPh sb="0" eb="3">
      <t>じどうかい</t>
    </rPh>
    <rPh sb="3" eb="5">
      <t>せんきょ</t>
    </rPh>
    <rPh sb="6" eb="8">
      <t>とうひょう</t>
    </rPh>
    <rPh sb="9" eb="11">
      <t>しょくいん</t>
    </rPh>
    <rPh sb="11" eb="13">
      <t>かいぎ</t>
    </rPh>
    <phoneticPr fontId="1" type="Hiragana" alignment="distributed"/>
  </si>
  <si>
    <t>個別懇談①</t>
    <rPh sb="0" eb="2">
      <t>こべつ</t>
    </rPh>
    <rPh sb="2" eb="4">
      <t>こんだん</t>
    </rPh>
    <phoneticPr fontId="1" type="Hiragana" alignment="distributed"/>
  </si>
  <si>
    <t>個別懇談②</t>
    <rPh sb="0" eb="2">
      <t>こべつ</t>
    </rPh>
    <rPh sb="2" eb="4">
      <t>こんだん</t>
    </rPh>
    <phoneticPr fontId="1" type="Hiragana" alignment="distributed"/>
  </si>
  <si>
    <t>個別懇談③</t>
    <rPh sb="0" eb="2">
      <t>こべつ</t>
    </rPh>
    <rPh sb="2" eb="4">
      <t>こんだん</t>
    </rPh>
    <phoneticPr fontId="1" type="Hiragana" alignment="distributed"/>
  </si>
  <si>
    <t>個別懇談④</t>
    <rPh sb="0" eb="2">
      <t>こべつ</t>
    </rPh>
    <rPh sb="2" eb="4">
      <t>こんだん</t>
    </rPh>
    <phoneticPr fontId="1" type="Hiragana" alignment="distributed"/>
  </si>
  <si>
    <t>諸表簿提出</t>
    <rPh sb="0" eb="1">
      <t>しょ</t>
    </rPh>
    <rPh sb="1" eb="2">
      <t>ひょう</t>
    </rPh>
    <rPh sb="2" eb="3">
      <t>ぼ</t>
    </rPh>
    <rPh sb="3" eb="5">
      <t>ていしゅつ</t>
    </rPh>
    <phoneticPr fontId="1" type="Hiragana" alignment="distributed"/>
  </si>
  <si>
    <t>天皇誕生日</t>
    <rPh sb="0" eb="2">
      <t>てんのう</t>
    </rPh>
    <rPh sb="2" eb="5">
      <t>たんじょうび</t>
    </rPh>
    <phoneticPr fontId="1" type="Hiragana" alignment="distributed"/>
  </si>
  <si>
    <t>冬季休業開始</t>
    <rPh sb="0" eb="2">
      <t>とうき</t>
    </rPh>
    <rPh sb="2" eb="4">
      <t>きゅうぎょう</t>
    </rPh>
    <rPh sb="4" eb="6">
      <t>かいし</t>
    </rPh>
    <phoneticPr fontId="1" type="Hiragana" alignment="distributed"/>
  </si>
  <si>
    <t>クリーン日，委員会活動</t>
    <rPh sb="4" eb="5">
      <t>び</t>
    </rPh>
    <rPh sb="6" eb="9">
      <t>いいんかい</t>
    </rPh>
    <rPh sb="9" eb="11">
      <t>かつどう</t>
    </rPh>
    <phoneticPr fontId="1" type="Hiragana" alignment="distributed"/>
  </si>
  <si>
    <t>成人の日</t>
    <rPh sb="0" eb="2">
      <t>せいじん</t>
    </rPh>
    <rPh sb="3" eb="4">
      <t>ひ</t>
    </rPh>
    <phoneticPr fontId="1" type="Hiragana" alignment="distributed"/>
  </si>
  <si>
    <t>元旦</t>
    <rPh sb="0" eb="2">
      <t>がんたん</t>
    </rPh>
    <phoneticPr fontId="1" type="Hiragana" alignment="distributed"/>
  </si>
  <si>
    <t>5，6年スキー教室（一日）</t>
    <rPh sb="3" eb="4">
      <t>ねん</t>
    </rPh>
    <rPh sb="7" eb="9">
      <t>きょうしつ</t>
    </rPh>
    <rPh sb="10" eb="12">
      <t>いちにち</t>
    </rPh>
    <phoneticPr fontId="1" type="Hiragana" alignment="distributed"/>
  </si>
  <si>
    <t>クラブ見学（３年）</t>
    <rPh sb="3" eb="5">
      <t>けんがく</t>
    </rPh>
    <rPh sb="7" eb="8">
      <t>ねん</t>
    </rPh>
    <phoneticPr fontId="1" type="Hiragana" alignment="distributed"/>
  </si>
  <si>
    <t>職員会議</t>
    <rPh sb="0" eb="2">
      <t>しょくいん</t>
    </rPh>
    <rPh sb="2" eb="4">
      <t>かいぎ</t>
    </rPh>
    <phoneticPr fontId="1" type="Hiragana" alignment="distributed"/>
  </si>
  <si>
    <t>委員会活動</t>
    <rPh sb="0" eb="3">
      <t>いいんかい</t>
    </rPh>
    <rPh sb="3" eb="5">
      <t>かつどう</t>
    </rPh>
    <phoneticPr fontId="1" type="Hiragana" alignment="distributed"/>
  </si>
  <si>
    <t>校内研究会</t>
    <rPh sb="0" eb="2">
      <t>こうない</t>
    </rPh>
    <rPh sb="2" eb="5">
      <t>けんきゅうかい</t>
    </rPh>
    <phoneticPr fontId="1" type="Hiragana" alignment="distributed"/>
  </si>
  <si>
    <t>中巨摩冬季教育研究会</t>
    <rPh sb="0" eb="3">
      <t>なかこま</t>
    </rPh>
    <rPh sb="3" eb="5">
      <t>とうき</t>
    </rPh>
    <rPh sb="5" eb="7">
      <t>きょういく</t>
    </rPh>
    <rPh sb="7" eb="10">
      <t>けんきゅうかい</t>
    </rPh>
    <phoneticPr fontId="1" type="Hiragana" alignment="distributed"/>
  </si>
  <si>
    <t>避難訓練（休み時間火災）</t>
    <rPh sb="0" eb="2">
      <t>ひなん</t>
    </rPh>
    <rPh sb="2" eb="4">
      <t>くんれん</t>
    </rPh>
    <rPh sb="5" eb="6">
      <t>やす</t>
    </rPh>
    <rPh sb="7" eb="9">
      <t>じかん</t>
    </rPh>
    <rPh sb="9" eb="11">
      <t>かさい</t>
    </rPh>
    <phoneticPr fontId="1" type="Hiragana" alignment="distributed"/>
  </si>
  <si>
    <t>集金日，児童総会</t>
    <rPh sb="0" eb="3">
      <t>しゅうきんび</t>
    </rPh>
    <rPh sb="4" eb="6">
      <t>じどう</t>
    </rPh>
    <rPh sb="6" eb="8">
      <t>そうかい</t>
    </rPh>
    <phoneticPr fontId="1" type="Hiragana" alignment="distributed"/>
  </si>
  <si>
    <t>５年授業参観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</si>
  <si>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４年授業参観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</si>
  <si>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建国記念の日</t>
    <rPh sb="0" eb="2">
      <t>けんこく</t>
    </rPh>
    <rPh sb="2" eb="4">
      <t>きねん</t>
    </rPh>
    <rPh sb="5" eb="6">
      <t>ひ</t>
    </rPh>
    <phoneticPr fontId="1" type="Hiragana" alignment="distributed"/>
  </si>
  <si>
    <t>３年授業参観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</si>
  <si>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２年授業参観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</si>
  <si>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１年授業参観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</si>
  <si>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６年授業参観</t>
    <rPh sb="1" eb="2">
      <t>ねん</t>
    </rPh>
    <rPh sb="2" eb="4">
      <t>じゅぎょう</t>
    </rPh>
    <rPh sb="4" eb="6">
      <t>さんかん</t>
    </rPh>
    <phoneticPr fontId="1" type="Hiragana" alignment="distributed"/>
  </si>
  <si>
    <t>６年生を送る会</t>
    <rPh sb="1" eb="3">
      <t>ねんせい</t>
    </rPh>
    <rPh sb="4" eb="5">
      <t>おく</t>
    </rPh>
    <rPh sb="6" eb="7">
      <t>かい</t>
    </rPh>
    <phoneticPr fontId="1" type="Hiragana" alignment="distributed"/>
  </si>
  <si>
    <t>３年社会科見学（午前），職員会議</t>
    <rPh sb="1" eb="2">
      <t>ねん</t>
    </rPh>
    <rPh sb="2" eb="5">
      <t>しゃかいか</t>
    </rPh>
    <rPh sb="5" eb="7">
      <t>けんがく</t>
    </rPh>
    <rPh sb="8" eb="10">
      <t>ごぜん</t>
    </rPh>
    <rPh sb="12" eb="14">
      <t>しょくいん</t>
    </rPh>
    <rPh sb="14" eb="16">
      <t>かいぎ</t>
    </rPh>
    <phoneticPr fontId="1" type="Hiragana" alignment="distributed"/>
  </si>
  <si>
    <t>クラブ活動</t>
    <rPh sb="3" eb="5">
      <t>かつどう</t>
    </rPh>
    <phoneticPr fontId="1" type="Hiragana" alignment="distributed"/>
  </si>
  <si>
    <t>６年諸表簿提出</t>
    <rPh sb="1" eb="2">
      <t>ねん</t>
    </rPh>
    <rPh sb="2" eb="4">
      <t>しょひょう</t>
    </rPh>
    <rPh sb="4" eb="5">
      <t>ぼ</t>
    </rPh>
    <rPh sb="5" eb="7">
      <t>ていしゅつ</t>
    </rPh>
    <phoneticPr fontId="1" type="Hiragana" alignment="distributed"/>
  </si>
  <si>
    <t xml:space="preserve"> </t>
    <phoneticPr fontId="1"/>
  </si>
  <si>
    <t>入学式練習</t>
    <rPh sb="0" eb="3">
      <t>ニュウガクシキ</t>
    </rPh>
    <rPh sb="3" eb="5">
      <t>レンシュウ</t>
    </rPh>
    <phoneticPr fontId="21"/>
  </si>
  <si>
    <t>健康・安全</t>
  </si>
  <si>
    <t>地区集会</t>
    <rPh sb="0" eb="2">
      <t>チク</t>
    </rPh>
    <rPh sb="2" eb="4">
      <t>シュウカイ</t>
    </rPh>
    <phoneticPr fontId="1"/>
  </si>
  <si>
    <t>中休み</t>
    <rPh sb="0" eb="2">
      <t>ナカヤス</t>
    </rPh>
    <phoneticPr fontId="1"/>
  </si>
  <si>
    <t>体育</t>
    <phoneticPr fontId="1"/>
  </si>
  <si>
    <t>運動会たてわり練習</t>
    <rPh sb="0" eb="3">
      <t>ウンドウカイ</t>
    </rPh>
    <rPh sb="7" eb="9">
      <t>レンシュウ</t>
    </rPh>
    <phoneticPr fontId="1"/>
  </si>
  <si>
    <t>社会等６</t>
    <rPh sb="0" eb="3">
      <t>シャカイナド</t>
    </rPh>
    <phoneticPr fontId="1"/>
  </si>
  <si>
    <t>理科等４</t>
    <rPh sb="0" eb="2">
      <t>リカ</t>
    </rPh>
    <rPh sb="2" eb="3">
      <t>トウ</t>
    </rPh>
    <phoneticPr fontId="1"/>
  </si>
  <si>
    <t>体育３</t>
    <rPh sb="0" eb="2">
      <t>タイイク</t>
    </rPh>
    <phoneticPr fontId="1"/>
  </si>
  <si>
    <t>体育４</t>
    <rPh sb="0" eb="2">
      <t>タイイク</t>
    </rPh>
    <phoneticPr fontId="1"/>
  </si>
  <si>
    <r>
      <t>きずな祭り</t>
    </r>
    <r>
      <rPr>
        <sz val="8"/>
        <rFont val="ＭＳ Ｐゴシック"/>
        <family val="3"/>
        <charset val="128"/>
      </rPr>
      <t>（当日３会議１）</t>
    </r>
    <rPh sb="3" eb="4">
      <t>マツ</t>
    </rPh>
    <rPh sb="6" eb="8">
      <t>トウジツ</t>
    </rPh>
    <rPh sb="9" eb="11">
      <t>カイギ</t>
    </rPh>
    <phoneticPr fontId="1"/>
  </si>
  <si>
    <t>（教科等に位置づけ）</t>
    <rPh sb="1" eb="3">
      <t>キョウカ</t>
    </rPh>
    <rPh sb="3" eb="4">
      <t>トウ</t>
    </rPh>
    <rPh sb="5" eb="7">
      <t>イチ</t>
    </rPh>
    <phoneticPr fontId="1"/>
  </si>
  <si>
    <t>内容</t>
    <rPh sb="0" eb="2">
      <t>ナイヨウ</t>
    </rPh>
    <phoneticPr fontId="1"/>
  </si>
  <si>
    <t>カウント教科</t>
    <rPh sb="4" eb="6">
      <t>キョウカ</t>
    </rPh>
    <phoneticPr fontId="1"/>
  </si>
  <si>
    <t>【校外学習】</t>
    <rPh sb="1" eb="3">
      <t>コウガイ</t>
    </rPh>
    <rPh sb="3" eb="5">
      <t>ガクシュウ</t>
    </rPh>
    <phoneticPr fontId="1"/>
  </si>
  <si>
    <t>１・２年生</t>
    <rPh sb="3" eb="4">
      <t>ネン</t>
    </rPh>
    <rPh sb="4" eb="5">
      <t>セイ</t>
    </rPh>
    <phoneticPr fontId="1"/>
  </si>
  <si>
    <t>町探検／生活科学習</t>
    <rPh sb="0" eb="1">
      <t>マチ</t>
    </rPh>
    <rPh sb="1" eb="3">
      <t>タンケン</t>
    </rPh>
    <rPh sb="4" eb="7">
      <t>セイカツカ</t>
    </rPh>
    <rPh sb="7" eb="9">
      <t>ガクシュウ</t>
    </rPh>
    <phoneticPr fontId="1"/>
  </si>
  <si>
    <t>生活科</t>
    <rPh sb="0" eb="3">
      <t>セイカツカ</t>
    </rPh>
    <phoneticPr fontId="1"/>
  </si>
  <si>
    <t>３年生</t>
    <rPh sb="1" eb="3">
      <t>ネンセイ</t>
    </rPh>
    <phoneticPr fontId="1"/>
  </si>
  <si>
    <t>地区探検／店・工場見学</t>
    <rPh sb="0" eb="2">
      <t>チク</t>
    </rPh>
    <rPh sb="2" eb="4">
      <t>タンケン</t>
    </rPh>
    <rPh sb="5" eb="6">
      <t>ミセ</t>
    </rPh>
    <rPh sb="7" eb="9">
      <t>コウジョウ</t>
    </rPh>
    <rPh sb="9" eb="11">
      <t>ケンガク</t>
    </rPh>
    <phoneticPr fontId="1"/>
  </si>
  <si>
    <t>社会科</t>
    <rPh sb="0" eb="3">
      <t>シャカイカ</t>
    </rPh>
    <phoneticPr fontId="1"/>
  </si>
  <si>
    <t>４年生</t>
    <rPh sb="1" eb="3">
      <t>ネンセイ</t>
    </rPh>
    <phoneticPr fontId="1"/>
  </si>
  <si>
    <t>社会科／理科</t>
    <rPh sb="0" eb="3">
      <t>シャカイカ</t>
    </rPh>
    <rPh sb="4" eb="6">
      <t>リカ</t>
    </rPh>
    <phoneticPr fontId="1"/>
  </si>
  <si>
    <t>５年生</t>
    <rPh sb="1" eb="3">
      <t>ネンセイ</t>
    </rPh>
    <phoneticPr fontId="1"/>
  </si>
  <si>
    <t>工場見学</t>
    <rPh sb="0" eb="2">
      <t>コウジョウ</t>
    </rPh>
    <rPh sb="2" eb="4">
      <t>ケンガク</t>
    </rPh>
    <phoneticPr fontId="1"/>
  </si>
  <si>
    <t>稲作</t>
    <rPh sb="0" eb="2">
      <t>イナサク</t>
    </rPh>
    <phoneticPr fontId="1"/>
  </si>
  <si>
    <t>総合的な学習</t>
    <rPh sb="0" eb="3">
      <t>ソウゴウテキ</t>
    </rPh>
    <rPh sb="4" eb="6">
      <t>ガクシュウ</t>
    </rPh>
    <phoneticPr fontId="1"/>
  </si>
  <si>
    <t>６年生</t>
    <rPh sb="1" eb="3">
      <t>ネンセイ</t>
    </rPh>
    <phoneticPr fontId="1"/>
  </si>
  <si>
    <t>【学力調査】</t>
    <rPh sb="1" eb="3">
      <t>ガクリョク</t>
    </rPh>
    <rPh sb="3" eb="5">
      <t>チョウサ</t>
    </rPh>
    <phoneticPr fontId="1"/>
  </si>
  <si>
    <t>全国学力・学習状況調査</t>
    <rPh sb="0" eb="2">
      <t>ゼンコク</t>
    </rPh>
    <rPh sb="2" eb="4">
      <t>ガクリョク</t>
    </rPh>
    <rPh sb="5" eb="7">
      <t>ガクシュウ</t>
    </rPh>
    <rPh sb="7" eb="9">
      <t>ジョウキョウ</t>
    </rPh>
    <rPh sb="9" eb="11">
      <t>チョウサ</t>
    </rPh>
    <phoneticPr fontId="1"/>
  </si>
  <si>
    <t>３・５年生</t>
    <rPh sb="3" eb="4">
      <t>ネン</t>
    </rPh>
    <rPh sb="4" eb="5">
      <t>セイ</t>
    </rPh>
    <phoneticPr fontId="1"/>
  </si>
  <si>
    <t>学力把握調査</t>
    <rPh sb="0" eb="2">
      <t>ガクリョク</t>
    </rPh>
    <rPh sb="2" eb="4">
      <t>ハアク</t>
    </rPh>
    <rPh sb="4" eb="6">
      <t>チョウサ</t>
    </rPh>
    <phoneticPr fontId="1"/>
  </si>
  <si>
    <t>国語科・算数科</t>
    <rPh sb="0" eb="2">
      <t>コクゴ</t>
    </rPh>
    <rPh sb="2" eb="3">
      <t>カ</t>
    </rPh>
    <rPh sb="4" eb="6">
      <t>サンスウ</t>
    </rPh>
    <rPh sb="6" eb="7">
      <t>カ</t>
    </rPh>
    <phoneticPr fontId="1"/>
  </si>
  <si>
    <t>【その他】</t>
    <rPh sb="3" eb="4">
      <t>タ</t>
    </rPh>
    <phoneticPr fontId="1"/>
  </si>
  <si>
    <t>全校</t>
    <rPh sb="0" eb="2">
      <t>ゼンコウ</t>
    </rPh>
    <phoneticPr fontId="1"/>
  </si>
  <si>
    <t>ふれあい祭り当日</t>
    <rPh sb="4" eb="5">
      <t>マツ</t>
    </rPh>
    <rPh sb="6" eb="8">
      <t>トウジツ</t>
    </rPh>
    <phoneticPr fontId="1"/>
  </si>
  <si>
    <t>低：裁量　　高：総合的な学習</t>
    <rPh sb="0" eb="1">
      <t>テイ</t>
    </rPh>
    <rPh sb="2" eb="4">
      <t>サイリョウ</t>
    </rPh>
    <rPh sb="6" eb="7">
      <t>コウ</t>
    </rPh>
    <rPh sb="8" eb="11">
      <t>ソウゴウテキ</t>
    </rPh>
    <rPh sb="12" eb="14">
      <t>ガクシュウ</t>
    </rPh>
    <phoneticPr fontId="1"/>
  </si>
  <si>
    <t>ふれあい祭り取組</t>
    <rPh sb="4" eb="5">
      <t>マツ</t>
    </rPh>
    <rPh sb="6" eb="8">
      <t>トリクミ</t>
    </rPh>
    <phoneticPr fontId="1"/>
  </si>
  <si>
    <t>運動会取組（表現・リレー等）</t>
    <rPh sb="0" eb="3">
      <t>ウンドウカイ</t>
    </rPh>
    <rPh sb="3" eb="5">
      <t>トリクミ</t>
    </rPh>
    <rPh sb="6" eb="8">
      <t>ヒョウゲン</t>
    </rPh>
    <rPh sb="12" eb="13">
      <t>トウ</t>
    </rPh>
    <phoneticPr fontId="1"/>
  </si>
  <si>
    <t>体育科</t>
    <rPh sb="0" eb="3">
      <t>タイイクカ</t>
    </rPh>
    <phoneticPr fontId="1"/>
  </si>
  <si>
    <t>全学年１０～１２</t>
    <rPh sb="0" eb="3">
      <t>ゼンガクネン</t>
    </rPh>
    <phoneticPr fontId="1"/>
  </si>
  <si>
    <t>道徳公開講演会</t>
    <rPh sb="0" eb="2">
      <t>ドウトク</t>
    </rPh>
    <rPh sb="2" eb="4">
      <t>コウカイ</t>
    </rPh>
    <rPh sb="4" eb="7">
      <t>コウエンカイ</t>
    </rPh>
    <phoneticPr fontId="1"/>
  </si>
  <si>
    <t>内容によって，音楽，特活，総合</t>
    <rPh sb="0" eb="2">
      <t>ナイヨウ</t>
    </rPh>
    <rPh sb="7" eb="9">
      <t>オンガク</t>
    </rPh>
    <rPh sb="10" eb="12">
      <t>トッカツ</t>
    </rPh>
    <rPh sb="13" eb="15">
      <t>ソウゴウ</t>
    </rPh>
    <phoneticPr fontId="1"/>
  </si>
  <si>
    <t>クラッシック音楽鑑賞会</t>
    <phoneticPr fontId="1"/>
  </si>
  <si>
    <t>音楽科</t>
    <phoneticPr fontId="1"/>
  </si>
  <si>
    <t>Ｃ・Ｓ感謝の集い</t>
    <rPh sb="3" eb="5">
      <t>カンシャ</t>
    </rPh>
    <rPh sb="6" eb="7">
      <t>ツド</t>
    </rPh>
    <phoneticPr fontId="1"/>
  </si>
  <si>
    <t>特活</t>
    <rPh sb="0" eb="2">
      <t>トッカツ</t>
    </rPh>
    <phoneticPr fontId="1"/>
  </si>
  <si>
    <t>ダム・浄水場，消防署見学／科学館</t>
    <rPh sb="3" eb="6">
      <t>ジョウスイジョウ</t>
    </rPh>
    <rPh sb="7" eb="10">
      <t>ショウボウショ</t>
    </rPh>
    <rPh sb="10" eb="12">
      <t>ケンガク</t>
    </rPh>
    <rPh sb="13" eb="16">
      <t>カガクカン</t>
    </rPh>
    <phoneticPr fontId="1"/>
  </si>
  <si>
    <t>空襲展，考古学博物館</t>
    <rPh sb="0" eb="3">
      <t>クウシュウテン</t>
    </rPh>
    <rPh sb="4" eb="7">
      <t>コウコガク</t>
    </rPh>
    <rPh sb="7" eb="10">
      <t>ハクブツカン</t>
    </rPh>
    <phoneticPr fontId="1"/>
  </si>
  <si>
    <t>国語科・算数科・（理科）</t>
    <rPh sb="0" eb="2">
      <t>コクゴ</t>
    </rPh>
    <rPh sb="2" eb="3">
      <t>カ</t>
    </rPh>
    <rPh sb="4" eb="6">
      <t>サンスウ</t>
    </rPh>
    <rPh sb="6" eb="7">
      <t>カ</t>
    </rPh>
    <rPh sb="9" eb="11">
      <t>リカ</t>
    </rPh>
    <phoneticPr fontId="1"/>
  </si>
  <si>
    <t>授業日数（６年）</t>
    <rPh sb="6" eb="7">
      <t>ネン</t>
    </rPh>
    <phoneticPr fontId="1"/>
  </si>
  <si>
    <t>夏季休業</t>
  </si>
  <si>
    <t>冬季休業</t>
  </si>
  <si>
    <t>学年末休業</t>
  </si>
  <si>
    <t>休業日合計</t>
  </si>
  <si>
    <t>授</t>
    <rPh sb="0" eb="1">
      <t>ジュ</t>
    </rPh>
    <phoneticPr fontId="1"/>
  </si>
  <si>
    <t>給</t>
    <rPh sb="0" eb="1">
      <t>キュウ</t>
    </rPh>
    <phoneticPr fontId="1"/>
  </si>
  <si>
    <t>元日</t>
    <rPh sb="0" eb="2">
      <t>ガンジツ</t>
    </rPh>
    <phoneticPr fontId="1"/>
  </si>
  <si>
    <t>憲法記念日</t>
    <rPh sb="0" eb="2">
      <t>ケンポウ</t>
    </rPh>
    <rPh sb="2" eb="5">
      <t>キネンビ</t>
    </rPh>
    <phoneticPr fontId="1"/>
  </si>
  <si>
    <t>文化の日</t>
    <rPh sb="0" eb="2">
      <t>ブンカ</t>
    </rPh>
    <rPh sb="3" eb="4">
      <t>ヒ</t>
    </rPh>
    <phoneticPr fontId="1"/>
  </si>
  <si>
    <t>こどもの日</t>
    <rPh sb="4" eb="5">
      <t>ヒ</t>
    </rPh>
    <phoneticPr fontId="1"/>
  </si>
  <si>
    <t>成人の日</t>
    <rPh sb="0" eb="2">
      <t>セイジン</t>
    </rPh>
    <rPh sb="3" eb="4">
      <t>ヒ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</si>
  <si>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</si>
  <si>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県民の日</t>
    <rPh sb="0" eb="2">
      <t>ケンミン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</si>
  <si>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</si>
  <si>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</si>
  <si>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 xml:space="preserve"> </t>
  </si>
  <si>
    <t xml:space="preserve"> 授業</t>
  </si>
  <si>
    <t xml:space="preserve"> 給食</t>
  </si>
  <si>
    <t>１学期合計</t>
  </si>
  <si>
    <t>２学期合計</t>
  </si>
  <si>
    <t>平成２８年度各学年の給食日数調査表</t>
    <rPh sb="0" eb="2">
      <t>ヘイセイ</t>
    </rPh>
    <rPh sb="4" eb="5">
      <t>ネン</t>
    </rPh>
    <rPh sb="5" eb="6">
      <t>ド</t>
    </rPh>
    <rPh sb="6" eb="7">
      <t>カク</t>
    </rPh>
    <rPh sb="7" eb="9">
      <t>ガクネン</t>
    </rPh>
    <rPh sb="10" eb="12">
      <t>キュウショク</t>
    </rPh>
    <rPh sb="12" eb="14">
      <t>ニッスウ</t>
    </rPh>
    <rPh sb="14" eb="16">
      <t>チョウサ</t>
    </rPh>
    <rPh sb="16" eb="17">
      <t>ヒョウ</t>
    </rPh>
    <phoneticPr fontId="51"/>
  </si>
  <si>
    <t>実施
予定数</t>
    <rPh sb="0" eb="2">
      <t>ジッシ</t>
    </rPh>
    <rPh sb="3" eb="5">
      <t>ヨテイ</t>
    </rPh>
    <rPh sb="5" eb="6">
      <t>スウ</t>
    </rPh>
    <phoneticPr fontId="51"/>
  </si>
  <si>
    <t>職員数</t>
    <rPh sb="0" eb="3">
      <t>ショクインスウ</t>
    </rPh>
    <phoneticPr fontId="51"/>
  </si>
  <si>
    <t>１学年</t>
    <rPh sb="1" eb="3">
      <t>ガクネン</t>
    </rPh>
    <phoneticPr fontId="51"/>
  </si>
  <si>
    <t>２学年</t>
    <rPh sb="1" eb="3">
      <t>ガクネン</t>
    </rPh>
    <phoneticPr fontId="51"/>
  </si>
  <si>
    <t>３学年</t>
    <rPh sb="1" eb="3">
      <t>ガクネン</t>
    </rPh>
    <phoneticPr fontId="51"/>
  </si>
  <si>
    <t>４学年</t>
    <rPh sb="1" eb="3">
      <t>ガクネン</t>
    </rPh>
    <phoneticPr fontId="51"/>
  </si>
  <si>
    <t>５学年</t>
    <rPh sb="1" eb="3">
      <t>ガクネン</t>
    </rPh>
    <phoneticPr fontId="51"/>
  </si>
  <si>
    <t>６学年</t>
    <rPh sb="1" eb="3">
      <t>ガクネン</t>
    </rPh>
    <phoneticPr fontId="51"/>
  </si>
  <si>
    <t>備　　考</t>
    <rPh sb="0" eb="1">
      <t>ソナエ</t>
    </rPh>
    <rPh sb="3" eb="4">
      <t>コウ</t>
    </rPh>
    <phoneticPr fontId="51"/>
  </si>
  <si>
    <t>給食日数</t>
    <rPh sb="0" eb="2">
      <t>キュウショク</t>
    </rPh>
    <rPh sb="2" eb="4">
      <t>ニッスウ</t>
    </rPh>
    <phoneticPr fontId="51"/>
  </si>
  <si>
    <t>予定
児童数</t>
    <rPh sb="0" eb="2">
      <t>ヨテイ</t>
    </rPh>
    <rPh sb="3" eb="5">
      <t>ジドウ</t>
    </rPh>
    <rPh sb="5" eb="6">
      <t>スウ</t>
    </rPh>
    <phoneticPr fontId="51"/>
  </si>
  <si>
    <t>延人数</t>
    <rPh sb="0" eb="1">
      <t>ノベ</t>
    </rPh>
    <rPh sb="1" eb="3">
      <t>ニンズウ</t>
    </rPh>
    <phoneticPr fontId="51"/>
  </si>
  <si>
    <t>４月</t>
    <rPh sb="1" eb="2">
      <t>ガツ</t>
    </rPh>
    <phoneticPr fontId="51"/>
  </si>
  <si>
    <t>１年－４</t>
    <rPh sb="1" eb="2">
      <t>ネン</t>
    </rPh>
    <phoneticPr fontId="51"/>
  </si>
  <si>
    <t>６年－２</t>
    <rPh sb="1" eb="2">
      <t>ネン</t>
    </rPh>
    <phoneticPr fontId="51"/>
  </si>
  <si>
    <t>４年－１　　　５年－２</t>
    <rPh sb="1" eb="2">
      <t>ネン</t>
    </rPh>
    <rPh sb="8" eb="9">
      <t>ネン</t>
    </rPh>
    <phoneticPr fontId="51"/>
  </si>
  <si>
    <t>５，６年－１</t>
    <rPh sb="3" eb="4">
      <t>ネン</t>
    </rPh>
    <phoneticPr fontId="51"/>
  </si>
  <si>
    <t>計</t>
    <rPh sb="0" eb="1">
      <t>ケイ</t>
    </rPh>
    <phoneticPr fontId="51"/>
  </si>
  <si>
    <t>日銀，裁判所等</t>
    <phoneticPr fontId="1"/>
  </si>
  <si>
    <t>社会科</t>
    <phoneticPr fontId="1"/>
  </si>
  <si>
    <t>６校時委員会（４年生以下６校時カット）</t>
    <rPh sb="1" eb="3">
      <t>こうじ</t>
    </rPh>
    <rPh sb="3" eb="6">
      <t>いいんかい</t>
    </rPh>
    <rPh sb="8" eb="10">
      <t>ねんせい</t>
    </rPh>
    <rPh sb="10" eb="12">
      <t>いか</t>
    </rPh>
    <rPh sb="13" eb="15">
      <t>こうじ</t>
    </rPh>
    <phoneticPr fontId="1" type="Hiragana" alignment="distributed"/>
  </si>
  <si>
    <t>修了式</t>
    <phoneticPr fontId="1" type="Hiragana" alignment="distributed"/>
  </si>
  <si>
    <t>学年末休業日，離任式</t>
    <rPh sb="7" eb="9">
      <t>りにん</t>
    </rPh>
    <rPh sb="9" eb="10">
      <t>しき</t>
    </rPh>
    <phoneticPr fontId="1" type="Hiragana" alignment="distributed"/>
  </si>
  <si>
    <t>卒業式</t>
    <phoneticPr fontId="1" type="Hiragana" alignment="distributed"/>
  </si>
  <si>
    <t>給食終了</t>
    <phoneticPr fontId="1" type="Hiragana" alignment="distributed"/>
  </si>
  <si>
    <t>卒業式準備，５年以下諸表簿提出</t>
    <phoneticPr fontId="1" type="Hiragana" alignment="distributed"/>
  </si>
  <si>
    <t>卒業式総練習</t>
    <phoneticPr fontId="1" type="Hiragana" alignment="distributed"/>
  </si>
  <si>
    <t>全校日数１９１日</t>
    <rPh sb="0" eb="2">
      <t>ゼンコウ</t>
    </rPh>
    <rPh sb="2" eb="4">
      <t>ニッスウ</t>
    </rPh>
    <rPh sb="7" eb="8">
      <t>ニチ</t>
    </rPh>
    <phoneticPr fontId="51"/>
  </si>
  <si>
    <t>授業参観，ＰＴＡ総会，学年部会</t>
    <phoneticPr fontId="1" type="Hiragana" alignment="distributed"/>
  </si>
  <si>
    <t>児童総会，委員会活動，水曜日課</t>
    <rPh sb="0" eb="2">
      <t>ジドウ</t>
    </rPh>
    <rPh sb="2" eb="4">
      <t>ソウカイ</t>
    </rPh>
    <rPh sb="5" eb="8">
      <t>イインカイ</t>
    </rPh>
    <rPh sb="8" eb="10">
      <t>カツドウ</t>
    </rPh>
    <rPh sb="11" eb="13">
      <t>スイヨウ</t>
    </rPh>
    <rPh sb="13" eb="15">
      <t>ニッカ</t>
    </rPh>
    <phoneticPr fontId="1"/>
  </si>
  <si>
    <t>授業参観，学年・学級懇談会</t>
    <phoneticPr fontId="1" type="Hiragana" alignment="distributed"/>
  </si>
  <si>
    <t>クラブ活動</t>
    <phoneticPr fontId="1" type="Hiragana" alignment="distributed"/>
  </si>
  <si>
    <t>月曜日課</t>
    <rPh sb="0" eb="2">
      <t>げつよう</t>
    </rPh>
    <rPh sb="2" eb="4">
      <t>にっか</t>
    </rPh>
    <phoneticPr fontId="1" type="Hiragana" alignment="distributed"/>
  </si>
  <si>
    <t>３年社会科見学（午前）</t>
    <phoneticPr fontId="1" type="Hiragana" alignment="distributed"/>
  </si>
  <si>
    <t>職場体験報告会</t>
    <rPh sb="0" eb="2">
      <t>しょくば</t>
    </rPh>
    <rPh sb="2" eb="4">
      <t>たいけん</t>
    </rPh>
    <rPh sb="4" eb="6">
      <t>ほうこく</t>
    </rPh>
    <rPh sb="6" eb="7">
      <t>かい</t>
    </rPh>
    <phoneticPr fontId="1" type="Hiragana" alignment="distributed"/>
  </si>
  <si>
    <t>１年生活科見学（一日）</t>
    <phoneticPr fontId="1" type="Hiragana" alignment="distributed"/>
  </si>
  <si>
    <t>学校開放日，ＣＳ感謝の集い</t>
    <phoneticPr fontId="1" type="Hiragana" alignment="distributed"/>
  </si>
  <si>
    <t>３年社会科見学（午前），あじさい読書開始</t>
    <rPh sb="1" eb="2">
      <t>ねん</t>
    </rPh>
    <rPh sb="2" eb="5">
      <t>しゃかいか</t>
    </rPh>
    <rPh sb="5" eb="7">
      <t>けんがく</t>
    </rPh>
    <rPh sb="8" eb="10">
      <t>ごぜん</t>
    </rPh>
    <rPh sb="16" eb="18">
      <t>どくしょ</t>
    </rPh>
    <rPh sb="18" eb="20">
      <t>かいし</t>
    </rPh>
    <phoneticPr fontId="1" type="Hiragana" alignment="distributed"/>
  </si>
  <si>
    <t>２年生活科探検（午前），プール開始</t>
    <rPh sb="1" eb="2">
      <t>ねん</t>
    </rPh>
    <rPh sb="2" eb="4">
      <t>せいかつ</t>
    </rPh>
    <rPh sb="4" eb="5">
      <t>か</t>
    </rPh>
    <rPh sb="5" eb="7">
      <t>たんけん</t>
    </rPh>
    <rPh sb="8" eb="10">
      <t>ごぜん</t>
    </rPh>
    <rPh sb="15" eb="17">
      <t>かいし</t>
    </rPh>
    <phoneticPr fontId="1" type="Hiragana" alignment="distributed"/>
  </si>
  <si>
    <t>職員会議</t>
    <rPh sb="0" eb="2">
      <t>ショクイン</t>
    </rPh>
    <rPh sb="2" eb="4">
      <t>カイギ</t>
    </rPh>
    <phoneticPr fontId="1"/>
  </si>
  <si>
    <t>どんぐり読書開始</t>
    <phoneticPr fontId="1" type="Hiragana" alignment="distributed"/>
  </si>
  <si>
    <t>どんぐり読書終了，クラブ活動
４年社会科見学（午前）</t>
    <rPh sb="4" eb="6">
      <t>どくしょ</t>
    </rPh>
    <rPh sb="6" eb="8">
      <t>しゅうりょう</t>
    </rPh>
    <rPh sb="12" eb="14">
      <t>かつどう</t>
    </rPh>
    <rPh sb="16" eb="17">
      <t>ねん</t>
    </rPh>
    <rPh sb="17" eb="20">
      <t>しゃかいか</t>
    </rPh>
    <rPh sb="20" eb="22">
      <t>けんがく</t>
    </rPh>
    <rPh sb="23" eb="25">
      <t>ごぜん</t>
    </rPh>
    <phoneticPr fontId="1" type="Hiragana" alignment="distributed"/>
  </si>
  <si>
    <t>３～６年６校時まで</t>
    <rPh sb="3" eb="4">
      <t>ねん</t>
    </rPh>
    <rPh sb="5" eb="7">
      <t>こうじ</t>
    </rPh>
    <phoneticPr fontId="1" type="Hiragana" alignment="distributed"/>
  </si>
  <si>
    <t>校内研究会</t>
    <rPh sb="0" eb="2">
      <t>こうない</t>
    </rPh>
    <rPh sb="2" eb="5">
      <t>けんきゅうかい</t>
    </rPh>
    <phoneticPr fontId="1" type="Hiragana" alignment="distributed"/>
  </si>
  <si>
    <t>５年もちつき等</t>
    <rPh sb="1" eb="2">
      <t>ねん</t>
    </rPh>
    <rPh sb="6" eb="7">
      <t>とう</t>
    </rPh>
    <phoneticPr fontId="1" type="Hiragana" alignment="distributed"/>
  </si>
  <si>
    <t>６年生</t>
    <rPh sb="1" eb="3">
      <t>ネンセイ</t>
    </rPh>
    <phoneticPr fontId="1"/>
  </si>
  <si>
    <t>卒業式練習</t>
    <rPh sb="0" eb="3">
      <t>ソツギョウシキ</t>
    </rPh>
    <rPh sb="3" eb="5">
      <t>レンシュウ</t>
    </rPh>
    <phoneticPr fontId="1"/>
  </si>
  <si>
    <t>音（７），国（１０），図（１０），学（２）</t>
    <rPh sb="0" eb="1">
      <t>オン</t>
    </rPh>
    <rPh sb="5" eb="6">
      <t>コク</t>
    </rPh>
    <rPh sb="11" eb="12">
      <t>ズ</t>
    </rPh>
    <rPh sb="17" eb="18">
      <t>ガク</t>
    </rPh>
    <phoneticPr fontId="1"/>
  </si>
  <si>
    <t>低：生活・図工等　　高：総合</t>
    <rPh sb="0" eb="1">
      <t>テイ</t>
    </rPh>
    <rPh sb="2" eb="4">
      <t>セイカツ</t>
    </rPh>
    <rPh sb="5" eb="7">
      <t>ズコウ</t>
    </rPh>
    <rPh sb="7" eb="8">
      <t>トウ</t>
    </rPh>
    <rPh sb="10" eb="11">
      <t>コウ</t>
    </rPh>
    <rPh sb="12" eb="14">
      <t>ソウゴウ</t>
    </rPh>
    <phoneticPr fontId="1"/>
  </si>
  <si>
    <t>※各学年，各曜日の教科等の配列は，昨年度のもの</t>
    <rPh sb="1" eb="4">
      <t>カクガクネン</t>
    </rPh>
    <rPh sb="5" eb="8">
      <t>カクヨウビ</t>
    </rPh>
    <rPh sb="9" eb="12">
      <t>キョウカトウ</t>
    </rPh>
    <rPh sb="13" eb="15">
      <t>ハイレツ</t>
    </rPh>
    <rPh sb="17" eb="20">
      <t>サクネンド</t>
    </rPh>
    <phoneticPr fontId="1"/>
  </si>
  <si>
    <t>(委ｸ)</t>
    <phoneticPr fontId="7"/>
  </si>
  <si>
    <t>(委ｸ)</t>
    <phoneticPr fontId="1"/>
  </si>
  <si>
    <t>眼科検診（低）</t>
    <rPh sb="0" eb="2">
      <t>がんか</t>
    </rPh>
    <rPh sb="2" eb="4">
      <t>けんしん</t>
    </rPh>
    <rPh sb="5" eb="6">
      <t>てい</t>
    </rPh>
    <phoneticPr fontId="1" type="Hiragana" alignment="distributed"/>
  </si>
  <si>
    <t>眼科検診（高）職員会議</t>
    <rPh sb="0" eb="2">
      <t>がんか</t>
    </rPh>
    <rPh sb="2" eb="4">
      <t>けんしん</t>
    </rPh>
    <rPh sb="5" eb="6">
      <t>こう</t>
    </rPh>
    <rPh sb="7" eb="9">
      <t>しょくいん</t>
    </rPh>
    <rPh sb="9" eb="11">
      <t>かいぎ</t>
    </rPh>
    <phoneticPr fontId="1" type="Hiragana" alignment="distributed"/>
  </si>
  <si>
    <t>体重測定（高）あじさい読書終了，委員会活動</t>
    <rPh sb="0" eb="2">
      <t>たいじゅう</t>
    </rPh>
    <rPh sb="2" eb="4">
      <t>そくてい</t>
    </rPh>
    <rPh sb="5" eb="6">
      <t>こう</t>
    </rPh>
    <rPh sb="11" eb="13">
      <t>どくしょ</t>
    </rPh>
    <rPh sb="13" eb="15">
      <t>しゅうりょう</t>
    </rPh>
    <rPh sb="16" eb="19">
      <t>いいんかい</t>
    </rPh>
    <rPh sb="19" eb="21">
      <t>かつどう</t>
    </rPh>
    <phoneticPr fontId="1" type="Hiragana" alignment="distributed"/>
  </si>
  <si>
    <t>大樹測定（中）６年授業参観，救急法講習会</t>
    <rPh sb="0" eb="2">
      <t>たいじゅ</t>
    </rPh>
    <rPh sb="2" eb="4">
      <t>そくてい</t>
    </rPh>
    <rPh sb="5" eb="6">
      <t>ちゅう</t>
    </rPh>
    <rPh sb="8" eb="9">
      <t>ねん</t>
    </rPh>
    <rPh sb="9" eb="11">
      <t>じゅぎょう</t>
    </rPh>
    <rPh sb="11" eb="13">
      <t>さんかん</t>
    </rPh>
    <rPh sb="14" eb="17">
      <t>きゅうきゅうほう</t>
    </rPh>
    <rPh sb="17" eb="20">
      <t>こうしゅうかい</t>
    </rPh>
    <phoneticPr fontId="1" type="Hiragana" alignment="distributed"/>
  </si>
  <si>
    <t>体重測定（低）集金日，６年社会科見学（一日）</t>
    <rPh sb="0" eb="2">
      <t>たいじゅう</t>
    </rPh>
    <rPh sb="2" eb="4">
      <t>そくてい</t>
    </rPh>
    <rPh sb="5" eb="6">
      <t>てい</t>
    </rPh>
    <rPh sb="7" eb="10">
      <t>しゅうきんび</t>
    </rPh>
    <phoneticPr fontId="1" type="Hiragana" alignment="distributed"/>
  </si>
  <si>
    <t>体測（中）２年生生活科探検，教科研，キャリア・クリーンキャンペーン</t>
    <rPh sb="0" eb="1">
      <t>からだ</t>
    </rPh>
    <rPh sb="1" eb="2">
      <t>はかり</t>
    </rPh>
    <rPh sb="3" eb="4">
      <t>ちゅう</t>
    </rPh>
    <rPh sb="6" eb="8">
      <t>ねんせい</t>
    </rPh>
    <rPh sb="8" eb="10">
      <t>せいかつ</t>
    </rPh>
    <rPh sb="10" eb="11">
      <t>か</t>
    </rPh>
    <rPh sb="11" eb="13">
      <t>たんけん</t>
    </rPh>
    <rPh sb="14" eb="16">
      <t>きょうか</t>
    </rPh>
    <rPh sb="16" eb="17">
      <t>けん</t>
    </rPh>
    <phoneticPr fontId="1" type="Hiragana" alignment="distributed"/>
  </si>
  <si>
    <t>体重測定（高）職員会議</t>
    <rPh sb="0" eb="2">
      <t>たいじゅう</t>
    </rPh>
    <rPh sb="2" eb="4">
      <t>そくてい</t>
    </rPh>
    <rPh sb="5" eb="6">
      <t>こう</t>
    </rPh>
    <rPh sb="7" eb="9">
      <t>しょくいん</t>
    </rPh>
    <rPh sb="9" eb="11">
      <t>かいぎ</t>
    </rPh>
    <phoneticPr fontId="1" type="Hiragana" alignment="distributed"/>
  </si>
  <si>
    <t>身体測定（中）給食開始，校内研究会</t>
    <rPh sb="0" eb="2">
      <t>しんたい</t>
    </rPh>
    <rPh sb="2" eb="4">
      <t>そくてい</t>
    </rPh>
    <rPh sb="5" eb="6">
      <t>ちゅう</t>
    </rPh>
    <rPh sb="7" eb="9">
      <t>きゅうしょく</t>
    </rPh>
    <rPh sb="12" eb="14">
      <t>こうない</t>
    </rPh>
    <rPh sb="14" eb="17">
      <t>けんきゅうかい</t>
    </rPh>
    <phoneticPr fontId="1" type="Hiragana" alignment="distributed"/>
  </si>
  <si>
    <t>身体測定（低）夏休み作品展（～７日）</t>
    <rPh sb="0" eb="2">
      <t>しんたい</t>
    </rPh>
    <rPh sb="2" eb="4">
      <t>そくてい</t>
    </rPh>
    <rPh sb="5" eb="6">
      <t>てい</t>
    </rPh>
    <rPh sb="7" eb="9">
      <t>なつやす</t>
    </rPh>
    <rPh sb="10" eb="13">
      <t>さくひんてん</t>
    </rPh>
    <rPh sb="16" eb="17">
      <t>にち</t>
    </rPh>
    <phoneticPr fontId="1" type="Hiragana" alignment="distributed"/>
  </si>
  <si>
    <t>身体測定（高）クリーン日，委員会</t>
    <rPh sb="0" eb="2">
      <t>しんたい</t>
    </rPh>
    <rPh sb="2" eb="4">
      <t>そくてい</t>
    </rPh>
    <rPh sb="5" eb="6">
      <t>こう</t>
    </rPh>
    <rPh sb="11" eb="12">
      <t>び</t>
    </rPh>
    <rPh sb="13" eb="16">
      <t>いいんかい</t>
    </rPh>
    <phoneticPr fontId="1" type="Hiragana" alignment="distributed"/>
  </si>
  <si>
    <t>身体測定（高），給食開始，問題別研究会</t>
    <rPh sb="0" eb="2">
      <t>しんたい</t>
    </rPh>
    <rPh sb="2" eb="4">
      <t>そくてい</t>
    </rPh>
    <rPh sb="5" eb="6">
      <t>こう</t>
    </rPh>
    <rPh sb="8" eb="10">
      <t>きゅうしょく</t>
    </rPh>
    <rPh sb="10" eb="12">
      <t>かいし</t>
    </rPh>
    <rPh sb="13" eb="16">
      <t>もんだいべつ</t>
    </rPh>
    <rPh sb="16" eb="19">
      <t>けんきゅうかい</t>
    </rPh>
    <phoneticPr fontId="1" type="Hiragana" alignment="distributed"/>
  </si>
  <si>
    <t>身体測定（中），集金日</t>
    <rPh sb="5" eb="6">
      <t>ちゅう</t>
    </rPh>
    <rPh sb="8" eb="11">
      <t>しゅうきんび</t>
    </rPh>
    <phoneticPr fontId="1" type="Hiragana" alignment="distributed"/>
  </si>
  <si>
    <t>身体測定（低），職員会議</t>
    <rPh sb="5" eb="6">
      <t>てい</t>
    </rPh>
    <rPh sb="8" eb="10">
      <t>しょくいん</t>
    </rPh>
    <rPh sb="10" eb="12">
      <t>かいぎ</t>
    </rPh>
    <phoneticPr fontId="1" type="Hiragana" alignment="distributed"/>
  </si>
  <si>
    <t>歯科検診（低），４年授業参観</t>
    <rPh sb="0" eb="2">
      <t>しか</t>
    </rPh>
    <rPh sb="2" eb="4">
      <t>けんしん</t>
    </rPh>
    <rPh sb="5" eb="6">
      <t>てい</t>
    </rPh>
    <rPh sb="9" eb="10">
      <t>ねん</t>
    </rPh>
    <rPh sb="10" eb="12">
      <t>じゅぎょう</t>
    </rPh>
    <rPh sb="12" eb="14">
      <t>さんかん</t>
    </rPh>
    <phoneticPr fontId="1" type="Hiragana" alignment="distributed"/>
  </si>
  <si>
    <t>体重測定（低），歯科検診（低）</t>
    <rPh sb="0" eb="2">
      <t>たいじゅう</t>
    </rPh>
    <rPh sb="2" eb="4">
      <t>そくてい</t>
    </rPh>
    <rPh sb="5" eb="6">
      <t>てい</t>
    </rPh>
    <phoneticPr fontId="1" type="Hiragana" alignment="distributed"/>
  </si>
  <si>
    <t>歯科検診（低），集金日</t>
    <rPh sb="8" eb="11">
      <t>しゅうきんび</t>
    </rPh>
    <phoneticPr fontId="1" type="Hiragana" alignment="distributed"/>
  </si>
  <si>
    <t>内科検診（４，６年），木曜日課</t>
    <rPh sb="0" eb="2">
      <t>ないか</t>
    </rPh>
    <rPh sb="2" eb="4">
      <t>けんしん</t>
    </rPh>
    <rPh sb="8" eb="9">
      <t>ねん</t>
    </rPh>
    <rPh sb="11" eb="13">
      <t>もくよう</t>
    </rPh>
    <rPh sb="13" eb="15">
      <t>にっか</t>
    </rPh>
    <phoneticPr fontId="1" type="Hiragana" alignment="distributed"/>
  </si>
  <si>
    <t>内科検診（１，２年）</t>
    <rPh sb="0" eb="2">
      <t>ないか</t>
    </rPh>
    <rPh sb="2" eb="4">
      <t>けんしん</t>
    </rPh>
    <rPh sb="8" eb="9">
      <t>ねん</t>
    </rPh>
    <phoneticPr fontId="1" type="Hiragana" alignment="distributed"/>
  </si>
  <si>
    <t>身体測定（２，４，５年），職員会議</t>
    <rPh sb="0" eb="2">
      <t>しんたい</t>
    </rPh>
    <rPh sb="2" eb="4">
      <t>そくてい</t>
    </rPh>
    <rPh sb="10" eb="11">
      <t>ねん</t>
    </rPh>
    <rPh sb="13" eb="15">
      <t>しょくいん</t>
    </rPh>
    <rPh sb="15" eb="17">
      <t>かいぎ</t>
    </rPh>
    <phoneticPr fontId="1" type="Hiragana" alignment="distributed"/>
  </si>
  <si>
    <t>身体測定（１，３，６年）</t>
    <phoneticPr fontId="1" type="Hiragana" alignment="distributed"/>
  </si>
  <si>
    <t>学芸</t>
    <rPh sb="0" eb="2">
      <t>ガクゲイ</t>
    </rPh>
    <phoneticPr fontId="1"/>
  </si>
  <si>
    <t>学芸的行事</t>
    <rPh sb="0" eb="2">
      <t>ガクゲイ</t>
    </rPh>
    <rPh sb="2" eb="3">
      <t>テキ</t>
    </rPh>
    <rPh sb="3" eb="5">
      <t>ギョウジ</t>
    </rPh>
    <phoneticPr fontId="21"/>
  </si>
  <si>
    <t>クリーンキャンペーン</t>
    <phoneticPr fontId="1"/>
  </si>
  <si>
    <t>道徳</t>
    <rPh sb="0" eb="2">
      <t>ドウトク</t>
    </rPh>
    <phoneticPr fontId="1"/>
  </si>
  <si>
    <t>職場体験報告会</t>
    <rPh sb="0" eb="2">
      <t>ショクバ</t>
    </rPh>
    <rPh sb="2" eb="4">
      <t>タイケン</t>
    </rPh>
    <rPh sb="4" eb="6">
      <t>ホウコク</t>
    </rPh>
    <rPh sb="6" eb="7">
      <t>カイ</t>
    </rPh>
    <phoneticPr fontId="1"/>
  </si>
  <si>
    <t>５，６年生</t>
    <rPh sb="3" eb="5">
      <t>ネンセイ</t>
    </rPh>
    <phoneticPr fontId="1"/>
  </si>
  <si>
    <t>４年交通安全教室①（午前）内科検診（3.5年），民生委員見守り下校，校内研</t>
    <rPh sb="13" eb="15">
      <t>ないか</t>
    </rPh>
    <rPh sb="15" eb="17">
      <t>けんしん</t>
    </rPh>
    <rPh sb="21" eb="22">
      <t>ねん</t>
    </rPh>
    <rPh sb="24" eb="26">
      <t>みんせい</t>
    </rPh>
    <rPh sb="26" eb="28">
      <t>いいん</t>
    </rPh>
    <rPh sb="28" eb="30">
      <t>みまも</t>
    </rPh>
    <rPh sb="31" eb="33">
      <t>げこう</t>
    </rPh>
    <rPh sb="34" eb="36">
      <t>こうない</t>
    </rPh>
    <rPh sb="36" eb="37">
      <t>けん</t>
    </rPh>
    <phoneticPr fontId="1" type="Hiragana" alignment="distributed"/>
  </si>
  <si>
    <t>引き渡し訓練，職員会議</t>
    <rPh sb="0" eb="1">
      <t>ひ</t>
    </rPh>
    <rPh sb="2" eb="3">
      <t>わた</t>
    </rPh>
    <rPh sb="4" eb="6">
      <t>くんれん</t>
    </rPh>
    <rPh sb="7" eb="9">
      <t>しょくいん</t>
    </rPh>
    <rPh sb="9" eb="11">
      <t>かいぎ</t>
    </rPh>
    <phoneticPr fontId="1" type="Hiragana" alignment="distributed"/>
  </si>
  <si>
    <t>３年授業参観，４年交通安全教室②（午前）</t>
    <rPh sb="1" eb="2">
      <t>ねん</t>
    </rPh>
    <rPh sb="2" eb="4">
      <t>じゅぎょう</t>
    </rPh>
    <rPh sb="4" eb="6">
      <t>さんかん</t>
    </rPh>
    <phoneticPr fontId="1" type="Hiragana" alignment="distributed"/>
  </si>
  <si>
    <t>集金日，６年社会科見学（午後）</t>
    <rPh sb="0" eb="3">
      <t>しゅうきんび</t>
    </rPh>
    <rPh sb="12" eb="14">
      <t>ごご</t>
    </rPh>
    <phoneticPr fontId="1" type="Hiragana" alignment="distributed"/>
  </si>
  <si>
    <t>プール終了，５年社会科見学（一日）</t>
    <rPh sb="3" eb="5">
      <t>しゅうりょう</t>
    </rPh>
    <phoneticPr fontId="1" type="Hiragana" alignment="distributed"/>
  </si>
  <si>
    <t>集金日，運動会特別日課開始</t>
    <rPh sb="0" eb="3">
      <t>しゅうきんび</t>
    </rPh>
    <rPh sb="4" eb="7">
      <t>うんどうかい</t>
    </rPh>
    <rPh sb="7" eb="9">
      <t>とくべつ</t>
    </rPh>
    <rPh sb="9" eb="11">
      <t>にっか</t>
    </rPh>
    <rPh sb="11" eb="13">
      <t>かいし</t>
    </rPh>
    <phoneticPr fontId="1" type="Hiragana" alignment="distributed"/>
  </si>
  <si>
    <t>学校保健委員会</t>
    <phoneticPr fontId="1" type="Hiragana" alignment="distributed"/>
  </si>
  <si>
    <t>職員会議</t>
    <phoneticPr fontId="1" type="Hiragana" alignment="distributed"/>
  </si>
  <si>
    <t>２年生活科見学（一日），職員会議</t>
    <rPh sb="1" eb="2">
      <t>ねん</t>
    </rPh>
    <rPh sb="2" eb="4">
      <t>せいかつ</t>
    </rPh>
    <rPh sb="4" eb="5">
      <t>か</t>
    </rPh>
    <rPh sb="5" eb="7">
      <t>けんがく</t>
    </rPh>
    <rPh sb="8" eb="10">
      <t>いちにち</t>
    </rPh>
    <phoneticPr fontId="1" type="Hiragana" alignment="distributed"/>
  </si>
  <si>
    <t>就学時における児童理解</t>
    <rPh sb="0" eb="3">
      <t>しゅうがくじ</t>
    </rPh>
    <rPh sb="7" eb="9">
      <t>じどう</t>
    </rPh>
    <rPh sb="9" eb="11">
      <t>りかい</t>
    </rPh>
    <phoneticPr fontId="1" type="Hiragana" alignment="distributed"/>
  </si>
  <si>
    <t>校内研究会，就学時検診（町）</t>
    <rPh sb="0" eb="2">
      <t>こうない</t>
    </rPh>
    <rPh sb="2" eb="5">
      <t>けんきゅうかい</t>
    </rPh>
    <rPh sb="6" eb="9">
      <t>しゅうがくじ</t>
    </rPh>
    <rPh sb="9" eb="11">
      <t>けんしん</t>
    </rPh>
    <rPh sb="12" eb="13">
      <t>まち</t>
    </rPh>
    <phoneticPr fontId="1" type="Hiragana" alignment="distributed"/>
  </si>
  <si>
    <t>１，２年－１　　６年－２（陸会＋予備日）　　</t>
    <rPh sb="3" eb="4">
      <t>ネン</t>
    </rPh>
    <rPh sb="9" eb="10">
      <t>ネン</t>
    </rPh>
    <rPh sb="13" eb="14">
      <t>リク</t>
    </rPh>
    <rPh sb="14" eb="15">
      <t>カイ</t>
    </rPh>
    <rPh sb="16" eb="19">
      <t>ヨビビ</t>
    </rPh>
    <phoneticPr fontId="51"/>
  </si>
  <si>
    <t>３，５年，６年－１　４年－２</t>
    <rPh sb="3" eb="4">
      <t>ネン</t>
    </rPh>
    <rPh sb="6" eb="7">
      <t>ネン</t>
    </rPh>
    <rPh sb="11" eb="12">
      <t>ネン</t>
    </rPh>
    <phoneticPr fontId="51"/>
  </si>
  <si>
    <t>年度始休業</t>
    <phoneticPr fontId="1"/>
  </si>
  <si>
    <t>○</t>
    <phoneticPr fontId="1"/>
  </si>
  <si>
    <t>○</t>
    <phoneticPr fontId="1"/>
  </si>
  <si>
    <t>○</t>
    <phoneticPr fontId="1"/>
  </si>
  <si>
    <t>３学期合計</t>
    <phoneticPr fontId="1"/>
  </si>
  <si>
    <t>児童会役員選挙</t>
    <rPh sb="0" eb="3">
      <t>ジドウカイ</t>
    </rPh>
    <rPh sb="3" eb="5">
      <t>ヤクイン</t>
    </rPh>
    <rPh sb="5" eb="7">
      <t>センキョ</t>
    </rPh>
    <phoneticPr fontId="1"/>
  </si>
  <si>
    <t>年末休日</t>
    <rPh sb="0" eb="2">
      <t>ネンマツ</t>
    </rPh>
    <rPh sb="2" eb="4">
      <t>キュウジツ</t>
    </rPh>
    <phoneticPr fontId="1"/>
  </si>
  <si>
    <t>年始休日</t>
    <rPh sb="0" eb="2">
      <t>ネンシ</t>
    </rPh>
    <rPh sb="2" eb="4">
      <t>キュウジツ</t>
    </rPh>
    <phoneticPr fontId="1"/>
  </si>
  <si>
    <t>お松引き</t>
    <rPh sb="1" eb="2">
      <t>マツ</t>
    </rPh>
    <rPh sb="2" eb="3">
      <t>ヒ</t>
    </rPh>
    <phoneticPr fontId="1"/>
  </si>
  <si>
    <t>祇園祭</t>
    <rPh sb="0" eb="3">
      <t>ギオンマツリ</t>
    </rPh>
    <phoneticPr fontId="1"/>
  </si>
  <si>
    <t>○</t>
  </si>
  <si>
    <t>６年生を送る会</t>
    <rPh sb="1" eb="3">
      <t>ネンセイ</t>
    </rPh>
    <rPh sb="4" eb="5">
      <t>オク</t>
    </rPh>
    <rPh sb="6" eb="7">
      <t>カイ</t>
    </rPh>
    <phoneticPr fontId="1"/>
  </si>
  <si>
    <t>創記・県民</t>
    <phoneticPr fontId="1"/>
  </si>
  <si>
    <t>○</t>
    <phoneticPr fontId="1"/>
  </si>
  <si>
    <t>授業日数（２～５年）</t>
    <rPh sb="8" eb="9">
      <t>ネン</t>
    </rPh>
    <phoneticPr fontId="1"/>
  </si>
  <si>
    <t>授業日数（１年）</t>
    <rPh sb="6" eb="7">
      <t>ネン</t>
    </rPh>
    <phoneticPr fontId="1"/>
  </si>
  <si>
    <t>給食日数（１年～４年）</t>
    <rPh sb="0" eb="2">
      <t>キュウショク</t>
    </rPh>
    <rPh sb="2" eb="4">
      <t>ニッスウ</t>
    </rPh>
    <rPh sb="6" eb="7">
      <t>ネン</t>
    </rPh>
    <rPh sb="9" eb="10">
      <t>ネン</t>
    </rPh>
    <phoneticPr fontId="1"/>
  </si>
  <si>
    <t>○</t>
    <phoneticPr fontId="1"/>
  </si>
  <si>
    <t>春分の日</t>
    <rPh sb="0" eb="2">
      <t>シュンブン</t>
    </rPh>
    <rPh sb="3" eb="4">
      <t>ヒ</t>
    </rPh>
    <phoneticPr fontId="1"/>
  </si>
  <si>
    <t>企画会議　</t>
  </si>
  <si>
    <t>天皇誕生日</t>
    <rPh sb="0" eb="2">
      <t>テンノウ</t>
    </rPh>
    <rPh sb="2" eb="5">
      <t>タンジョウビ</t>
    </rPh>
    <phoneticPr fontId="1"/>
  </si>
  <si>
    <t>村民体育祭</t>
    <rPh sb="0" eb="2">
      <t>ソンミン</t>
    </rPh>
    <rPh sb="2" eb="5">
      <t>タイイクサイ</t>
    </rPh>
    <phoneticPr fontId="1"/>
  </si>
  <si>
    <t>きずなの日</t>
    <rPh sb="4" eb="5">
      <t>ヒ</t>
    </rPh>
    <phoneticPr fontId="1"/>
  </si>
  <si>
    <t>○</t>
    <phoneticPr fontId="1"/>
  </si>
  <si>
    <t>授業：１年１７</t>
    <rPh sb="0" eb="2">
      <t>ジュギョウ</t>
    </rPh>
    <rPh sb="4" eb="5">
      <t>ネン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</si>
  <si>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</si>
  <si>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</si>
  <si>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</si>
  <si>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</si>
  <si>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</si>
  <si>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学校閉庁日</t>
    <rPh sb="0" eb="2">
      <t>ガッコウ</t>
    </rPh>
    <rPh sb="2" eb="5">
      <t>ヘイチョウビ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</si>
  <si>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</si>
  <si>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</si>
  <si>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</si>
  <si>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</si>
  <si>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</si>
  <si>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</si>
  <si>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運動会前日準備</t>
    <rPh sb="0" eb="3">
      <t>ウンドウカイ</t>
    </rPh>
    <rPh sb="3" eb="5">
      <t>ゼンジツ</t>
    </rPh>
    <rPh sb="5" eb="7">
      <t>ジュンビ</t>
    </rPh>
    <phoneticPr fontId="1"/>
  </si>
  <si>
    <t>特別場所清掃</t>
    <rPh sb="0" eb="2">
      <t>トクベツ</t>
    </rPh>
    <rPh sb="2" eb="4">
      <t>バショ</t>
    </rPh>
    <rPh sb="4" eb="6">
      <t>セイソウ</t>
    </rPh>
    <phoneticPr fontId="6"/>
  </si>
  <si>
    <t>冬季休業終了</t>
    <rPh sb="0" eb="2">
      <t>トウキ</t>
    </rPh>
    <rPh sb="2" eb="4">
      <t>キュウギョウ</t>
    </rPh>
    <rPh sb="4" eb="6">
      <t>シュウリョウ</t>
    </rPh>
    <phoneticPr fontId="1"/>
  </si>
  <si>
    <t>丹　波　小　学　校</t>
    <rPh sb="0" eb="1">
      <t>タン</t>
    </rPh>
    <rPh sb="2" eb="3">
      <t>ナミ</t>
    </rPh>
    <phoneticPr fontId="1"/>
  </si>
  <si>
    <t>住宅引き渡し</t>
    <rPh sb="0" eb="2">
      <t>ジュウタク</t>
    </rPh>
    <rPh sb="2" eb="3">
      <t>ヒ</t>
    </rPh>
    <rPh sb="4" eb="5">
      <t>ワタ</t>
    </rPh>
    <phoneticPr fontId="1"/>
  </si>
  <si>
    <t>学年末休業日～３／３1　</t>
    <phoneticPr fontId="1"/>
  </si>
  <si>
    <t>令和３年度　年間予定表</t>
    <rPh sb="0" eb="2">
      <t>レイワ</t>
    </rPh>
    <phoneticPr fontId="1"/>
  </si>
  <si>
    <t>木</t>
    <rPh sb="0" eb="1">
      <t>モク</t>
    </rPh>
    <phoneticPr fontId="1"/>
  </si>
  <si>
    <t>R３年　４月</t>
    <phoneticPr fontId="1"/>
  </si>
  <si>
    <t>金</t>
    <rPh sb="0" eb="1">
      <t>キン</t>
    </rPh>
    <phoneticPr fontId="1"/>
  </si>
  <si>
    <t>土</t>
    <rPh sb="0" eb="1">
      <t>ド</t>
    </rPh>
    <phoneticPr fontId="1"/>
  </si>
  <si>
    <t>月</t>
    <rPh sb="0" eb="1">
      <t>ツキ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</si>
  <si>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</si>
  <si>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</si>
  <si>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日</t>
    <rPh sb="0" eb="1">
      <t>ニチ</t>
    </rPh>
    <phoneticPr fontId="1"/>
  </si>
  <si>
    <t>ウインターバイキング給食　
特別場所清掃　</t>
    <rPh sb="10" eb="12">
      <t>キュウショク</t>
    </rPh>
    <phoneticPr fontId="1"/>
  </si>
  <si>
    <t>夏季休業開始　</t>
    <rPh sb="0" eb="2">
      <t>カキ</t>
    </rPh>
    <rPh sb="2" eb="4">
      <t>キュウギョウ</t>
    </rPh>
    <rPh sb="4" eb="6">
      <t>カイシ</t>
    </rPh>
    <phoneticPr fontId="1"/>
  </si>
  <si>
    <t>○</t>
    <phoneticPr fontId="1"/>
  </si>
  <si>
    <t>サマーバイキング給食</t>
    <rPh sb="8" eb="10">
      <t>キュウショク</t>
    </rPh>
    <phoneticPr fontId="6"/>
  </si>
  <si>
    <t>日</t>
    <rPh sb="0" eb="1">
      <t>ニチ</t>
    </rPh>
    <phoneticPr fontId="1"/>
  </si>
  <si>
    <t>月</t>
    <rPh sb="0" eb="1">
      <t>ツキ</t>
    </rPh>
    <phoneticPr fontId="1"/>
  </si>
  <si>
    <t>○</t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</si>
  <si>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</si>
  <si>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</si>
  <si>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敬老の日</t>
    <rPh sb="0" eb="2">
      <t>ケイロウ</t>
    </rPh>
    <rPh sb="3" eb="4">
      <t>ヒ</t>
    </rPh>
    <phoneticPr fontId="1"/>
  </si>
  <si>
    <t>運動会総練習（反省会）</t>
    <rPh sb="0" eb="3">
      <t>ウンドウカイ</t>
    </rPh>
    <rPh sb="3" eb="6">
      <t>ソウレンシュウ</t>
    </rPh>
    <rPh sb="7" eb="10">
      <t>ハンセイカイ</t>
    </rPh>
    <phoneticPr fontId="6"/>
  </si>
  <si>
    <t>金</t>
    <rPh sb="0" eb="1">
      <t>キン</t>
    </rPh>
    <phoneticPr fontId="1"/>
  </si>
  <si>
    <t>土</t>
    <rPh sb="0" eb="1">
      <t>ド</t>
    </rPh>
    <phoneticPr fontId="1"/>
  </si>
  <si>
    <t>お誕生日給食</t>
    <rPh sb="1" eb="4">
      <t>タンジョウビ</t>
    </rPh>
    <rPh sb="3" eb="4">
      <t>ヒ</t>
    </rPh>
    <rPh sb="4" eb="6">
      <t>キュウショク</t>
    </rPh>
    <phoneticPr fontId="1"/>
  </si>
  <si>
    <t>R４年　１月</t>
    <phoneticPr fontId="1"/>
  </si>
  <si>
    <t>火</t>
    <rPh sb="0" eb="1">
      <t>カ</t>
    </rPh>
    <phoneticPr fontId="1"/>
  </si>
  <si>
    <t>特別場所清掃</t>
    <rPh sb="0" eb="6">
      <t>トクベツバショセイソウ</t>
    </rPh>
    <phoneticPr fontId="1"/>
  </si>
  <si>
    <t>招待給食</t>
    <rPh sb="0" eb="2">
      <t>ショウタイ</t>
    </rPh>
    <rPh sb="2" eb="4">
      <t>キュウショク</t>
    </rPh>
    <phoneticPr fontId="1"/>
  </si>
  <si>
    <t>安全点検</t>
    <rPh sb="0" eb="2">
      <t>アンゼン</t>
    </rPh>
    <rPh sb="2" eb="4">
      <t>テンケン</t>
    </rPh>
    <phoneticPr fontId="1"/>
  </si>
  <si>
    <t>企画会議（予備日）　</t>
  </si>
  <si>
    <t>きずなの日　</t>
    <rPh sb="4" eb="5">
      <t>ヒ</t>
    </rPh>
    <phoneticPr fontId="1"/>
  </si>
  <si>
    <t>クラブ⑥</t>
    <phoneticPr fontId="1"/>
  </si>
  <si>
    <t>授業：６年1４</t>
    <rPh sb="0" eb="2">
      <t>ジュギョウ</t>
    </rPh>
    <rPh sb="4" eb="5">
      <t>ネン</t>
    </rPh>
    <phoneticPr fontId="1"/>
  </si>
  <si>
    <t>給食：６年1３</t>
    <rPh sb="0" eb="2">
      <t>キュウショク</t>
    </rPh>
    <rPh sb="4" eb="5">
      <t>ネン</t>
    </rPh>
    <phoneticPr fontId="1"/>
  </si>
  <si>
    <t>給食：５・６年１５</t>
    <rPh sb="0" eb="2">
      <t>キュウショク</t>
    </rPh>
    <rPh sb="6" eb="7">
      <t>ネン</t>
    </rPh>
    <phoneticPr fontId="1"/>
  </si>
  <si>
    <t>冬季休業開始</t>
    <rPh sb="0" eb="2">
      <t>トウキ</t>
    </rPh>
    <rPh sb="2" eb="4">
      <t>キュウギョウ</t>
    </rPh>
    <rPh sb="4" eb="6">
      <t>カイシ</t>
    </rPh>
    <phoneticPr fontId="1"/>
  </si>
  <si>
    <t>臨時・振替休業日</t>
    <rPh sb="3" eb="5">
      <t>フリカエ</t>
    </rPh>
    <phoneticPr fontId="1"/>
  </si>
  <si>
    <t>学年始休業日　
職員会議①　
村教委辞令交付式</t>
    <rPh sb="0" eb="2">
      <t>ガクネン</t>
    </rPh>
    <rPh sb="2" eb="3">
      <t>ハジ</t>
    </rPh>
    <rPh sb="3" eb="6">
      <t>キュウギョウビ</t>
    </rPh>
    <rPh sb="8" eb="10">
      <t>ショクイン</t>
    </rPh>
    <rPh sb="10" eb="12">
      <t>カイギ</t>
    </rPh>
    <rPh sb="15" eb="16">
      <t>ムラ</t>
    </rPh>
    <rPh sb="16" eb="18">
      <t>キョウイ</t>
    </rPh>
    <rPh sb="18" eb="20">
      <t>ジレイ</t>
    </rPh>
    <rPh sb="20" eb="23">
      <t>コウフシキ</t>
    </rPh>
    <phoneticPr fontId="1"/>
  </si>
  <si>
    <t xml:space="preserve">学年始休業日　
職員会議② </t>
    <rPh sb="0" eb="2">
      <t>ガクネン</t>
    </rPh>
    <rPh sb="2" eb="3">
      <t>ハジ</t>
    </rPh>
    <rPh sb="3" eb="6">
      <t>キュウギョウビ</t>
    </rPh>
    <rPh sb="8" eb="10">
      <t>ショクイン</t>
    </rPh>
    <rPh sb="10" eb="12">
      <t>カイギ</t>
    </rPh>
    <phoneticPr fontId="1"/>
  </si>
  <si>
    <t>学年始休業日　
職員会議③　</t>
    <rPh sb="0" eb="3">
      <t>ガクネンハジメ</t>
    </rPh>
    <rPh sb="3" eb="6">
      <t>キュウギョウビ</t>
    </rPh>
    <rPh sb="8" eb="10">
      <t>ショクイン</t>
    </rPh>
    <rPh sb="10" eb="12">
      <t>カイギ</t>
    </rPh>
    <phoneticPr fontId="1"/>
  </si>
  <si>
    <t>新任式・対面式　始業式　
学級開き　登校班編成　
入学式準備　大掃除　 　</t>
    <rPh sb="0" eb="2">
      <t>シンニン</t>
    </rPh>
    <rPh sb="2" eb="3">
      <t>シキ</t>
    </rPh>
    <rPh sb="4" eb="7">
      <t>タイメンシキ</t>
    </rPh>
    <rPh sb="8" eb="11">
      <t>シギョウシキ</t>
    </rPh>
    <rPh sb="13" eb="15">
      <t>ガッキュウ</t>
    </rPh>
    <rPh sb="15" eb="16">
      <t>ビラ</t>
    </rPh>
    <rPh sb="18" eb="21">
      <t>トウコウハン</t>
    </rPh>
    <rPh sb="21" eb="23">
      <t>ヘンセイ</t>
    </rPh>
    <rPh sb="25" eb="28">
      <t>ニュウガクシキ</t>
    </rPh>
    <rPh sb="28" eb="30">
      <t>ジュンビ</t>
    </rPh>
    <rPh sb="31" eb="34">
      <t>オオソウジ</t>
    </rPh>
    <phoneticPr fontId="1"/>
  </si>
  <si>
    <t>プール清掃　</t>
    <phoneticPr fontId="6"/>
  </si>
  <si>
    <t>休日学級（教育講演会
選書会　環境美化清掃）　　</t>
    <rPh sb="0" eb="2">
      <t>キュウジツ</t>
    </rPh>
    <rPh sb="2" eb="4">
      <t>ガッキュウ</t>
    </rPh>
    <rPh sb="5" eb="7">
      <t>キョウイク</t>
    </rPh>
    <rPh sb="7" eb="10">
      <t>コウエンカイ</t>
    </rPh>
    <rPh sb="11" eb="13">
      <t>センショ</t>
    </rPh>
    <rPh sb="13" eb="14">
      <t>カイ</t>
    </rPh>
    <rPh sb="15" eb="19">
      <t>カンキョウビカ</t>
    </rPh>
    <rPh sb="19" eb="21">
      <t>セイソウ</t>
    </rPh>
    <phoneticPr fontId="6"/>
  </si>
  <si>
    <t>振替休業日（休日学級）</t>
    <rPh sb="0" eb="2">
      <t>フリカエ</t>
    </rPh>
    <rPh sb="2" eb="5">
      <t>キュウギョウビ</t>
    </rPh>
    <rPh sb="6" eb="8">
      <t>キュウジツ</t>
    </rPh>
    <rPh sb="8" eb="10">
      <t>ガッキュウ</t>
    </rPh>
    <phoneticPr fontId="1"/>
  </si>
  <si>
    <t>お誕生日給食　</t>
    <rPh sb="1" eb="4">
      <t>タンジョウビ</t>
    </rPh>
    <rPh sb="4" eb="6">
      <t>キュウショク</t>
    </rPh>
    <phoneticPr fontId="6"/>
  </si>
  <si>
    <t>振替休業日（祇園祭）</t>
    <rPh sb="0" eb="2">
      <t>フリカエ</t>
    </rPh>
    <rPh sb="2" eb="5">
      <t>キュウギョウビ</t>
    </rPh>
    <rPh sb="6" eb="9">
      <t>ギオンマツ</t>
    </rPh>
    <phoneticPr fontId="1"/>
  </si>
  <si>
    <t>　</t>
    <phoneticPr fontId="1"/>
  </si>
  <si>
    <t>１学期終業式　
給食終了　
住宅清掃</t>
    <rPh sb="8" eb="10">
      <t>キュウショク</t>
    </rPh>
    <rPh sb="10" eb="12">
      <t>シュウリョウ</t>
    </rPh>
    <rPh sb="14" eb="16">
      <t>ジュウタク</t>
    </rPh>
    <rPh sb="16" eb="18">
      <t>セイソウ</t>
    </rPh>
    <phoneticPr fontId="6"/>
  </si>
  <si>
    <t>運動会特別日課開始
きずなの日 
お誕生日給食</t>
    <rPh sb="0" eb="3">
      <t>ウンドウカイ</t>
    </rPh>
    <rPh sb="3" eb="5">
      <t>トクベツ</t>
    </rPh>
    <rPh sb="5" eb="7">
      <t>ニッカ</t>
    </rPh>
    <rPh sb="7" eb="9">
      <t>カイシ</t>
    </rPh>
    <rPh sb="14" eb="15">
      <t>ヒ</t>
    </rPh>
    <rPh sb="18" eb="21">
      <t>タンジョウビ</t>
    </rPh>
    <rPh sb="21" eb="23">
      <t>キュウショク</t>
    </rPh>
    <phoneticPr fontId="6"/>
  </si>
  <si>
    <t>振替休業日（運動会）</t>
    <rPh sb="0" eb="2">
      <t>フリカエ</t>
    </rPh>
    <rPh sb="2" eb="5">
      <t>キュウギョウビ</t>
    </rPh>
    <rPh sb="6" eb="9">
      <t>ウンドウカイ</t>
    </rPh>
    <phoneticPr fontId="1"/>
  </si>
  <si>
    <t>小中運動会　
丹波中清流祭</t>
    <rPh sb="0" eb="2">
      <t>ショウチュウ</t>
    </rPh>
    <rPh sb="2" eb="5">
      <t>ウンドウカイ</t>
    </rPh>
    <rPh sb="7" eb="9">
      <t>タンバ</t>
    </rPh>
    <rPh sb="9" eb="10">
      <t>チュウ</t>
    </rPh>
    <rPh sb="10" eb="12">
      <t>セイリュウ</t>
    </rPh>
    <rPh sb="12" eb="13">
      <t>サイ</t>
    </rPh>
    <phoneticPr fontId="6"/>
  </si>
  <si>
    <t>秋季校外学習予備日</t>
    <rPh sb="0" eb="2">
      <t>シュウキ</t>
    </rPh>
    <rPh sb="2" eb="4">
      <t>コウガイ</t>
    </rPh>
    <rPh sb="4" eb="6">
      <t>ガクシュウ</t>
    </rPh>
    <rPh sb="6" eb="9">
      <t>ヨビビ</t>
    </rPh>
    <phoneticPr fontId="1"/>
  </si>
  <si>
    <t>校内研⑥</t>
    <rPh sb="0" eb="2">
      <t>コウナイ</t>
    </rPh>
    <rPh sb="2" eb="3">
      <t>ケン</t>
    </rPh>
    <phoneticPr fontId="1"/>
  </si>
  <si>
    <t>お誕生日給食　
きずなの日　</t>
    <rPh sb="1" eb="4">
      <t>タンジョウビ</t>
    </rPh>
    <rPh sb="4" eb="6">
      <t>キュウショク</t>
    </rPh>
    <rPh sb="12" eb="13">
      <t>ヒ</t>
    </rPh>
    <phoneticPr fontId="1"/>
  </si>
  <si>
    <t>きずなの日　
特別場所清掃　</t>
    <rPh sb="4" eb="5">
      <t>ヒ</t>
    </rPh>
    <phoneticPr fontId="1"/>
  </si>
  <si>
    <t>体育館清掃
卒業式会場準備</t>
    <rPh sb="0" eb="3">
      <t>タイイクカン</t>
    </rPh>
    <rPh sb="3" eb="5">
      <t>セイソウ</t>
    </rPh>
    <rPh sb="6" eb="9">
      <t>ソツギョウシキ</t>
    </rPh>
    <rPh sb="9" eb="11">
      <t>カイジョウ</t>
    </rPh>
    <rPh sb="11" eb="13">
      <t>ジュンビ</t>
    </rPh>
    <phoneticPr fontId="1"/>
  </si>
  <si>
    <t>修学旅行②</t>
    <rPh sb="0" eb="2">
      <t>シュウガク</t>
    </rPh>
    <rPh sb="2" eb="4">
      <t>リョコウ</t>
    </rPh>
    <phoneticPr fontId="1"/>
  </si>
  <si>
    <t>春季校外学習予備日
あいさつ運動終了　</t>
    <rPh sb="0" eb="2">
      <t>シュンキ</t>
    </rPh>
    <rPh sb="2" eb="4">
      <t>コウガイ</t>
    </rPh>
    <rPh sb="4" eb="6">
      <t>ガクシュウ</t>
    </rPh>
    <rPh sb="6" eb="9">
      <t>ヨビビ</t>
    </rPh>
    <rPh sb="14" eb="16">
      <t>ウンドウ</t>
    </rPh>
    <rPh sb="16" eb="18">
      <t>シュウリョウ</t>
    </rPh>
    <phoneticPr fontId="6"/>
  </si>
  <si>
    <t>○</t>
    <phoneticPr fontId="1"/>
  </si>
  <si>
    <t>給食開始　
安全点検　
発育測定   委員会①</t>
    <rPh sb="0" eb="2">
      <t>キュウショク</t>
    </rPh>
    <rPh sb="2" eb="4">
      <t>カイシ</t>
    </rPh>
    <rPh sb="6" eb="8">
      <t>アンゼン</t>
    </rPh>
    <rPh sb="8" eb="10">
      <t>テンケン</t>
    </rPh>
    <rPh sb="12" eb="14">
      <t>ハツイク</t>
    </rPh>
    <rPh sb="14" eb="16">
      <t>ソクテイ</t>
    </rPh>
    <rPh sb="19" eb="22">
      <t>イインカイ</t>
    </rPh>
    <phoneticPr fontId="6"/>
  </si>
  <si>
    <t>家庭訪問</t>
    <rPh sb="0" eb="2">
      <t>カテイ</t>
    </rPh>
    <rPh sb="2" eb="4">
      <t>ホウモン</t>
    </rPh>
    <phoneticPr fontId="1"/>
  </si>
  <si>
    <t>水の旅（４年）</t>
    <rPh sb="0" eb="1">
      <t>ミズ</t>
    </rPh>
    <rPh sb="2" eb="3">
      <t>タビ</t>
    </rPh>
    <rPh sb="5" eb="6">
      <t>ネン</t>
    </rPh>
    <phoneticPr fontId="1"/>
  </si>
  <si>
    <t>クラブ③</t>
    <phoneticPr fontId="1"/>
  </si>
  <si>
    <t>祇園祭
（ささら獅子舞参加）</t>
    <rPh sb="0" eb="3">
      <t>ギオンマツリ</t>
    </rPh>
    <rPh sb="8" eb="11">
      <t>シシマイ</t>
    </rPh>
    <rPh sb="11" eb="13">
      <t>サンカ</t>
    </rPh>
    <phoneticPr fontId="1"/>
  </si>
  <si>
    <t>きずなの日　
特別場所清掃</t>
    <phoneticPr fontId="1"/>
  </si>
  <si>
    <t>丹波中学校
学校創立記念日　</t>
    <rPh sb="0" eb="2">
      <t>タバ</t>
    </rPh>
    <rPh sb="2" eb="5">
      <t>チュウガッコウ</t>
    </rPh>
    <rPh sb="6" eb="8">
      <t>ガッコウ</t>
    </rPh>
    <rPh sb="8" eb="10">
      <t>ソウリツ</t>
    </rPh>
    <rPh sb="10" eb="13">
      <t>キネンビ</t>
    </rPh>
    <phoneticPr fontId="1"/>
  </si>
  <si>
    <t>校内研⑪</t>
    <rPh sb="0" eb="3">
      <t>コウナイケン</t>
    </rPh>
    <phoneticPr fontId="1"/>
  </si>
  <si>
    <t>委員会④</t>
    <phoneticPr fontId="1"/>
  </si>
  <si>
    <t>お誕生日給食　
校内研⑨</t>
    <rPh sb="1" eb="4">
      <t>タンジョウビ</t>
    </rPh>
    <rPh sb="4" eb="6">
      <t>キュウショク</t>
    </rPh>
    <rPh sb="8" eb="11">
      <t>コウナイケン</t>
    </rPh>
    <phoneticPr fontId="1"/>
  </si>
  <si>
    <t>クラブ⑤</t>
    <phoneticPr fontId="1"/>
  </si>
  <si>
    <t>職員会議⑤
知能検査</t>
    <rPh sb="6" eb="8">
      <t>チノウ</t>
    </rPh>
    <rPh sb="8" eb="10">
      <t>ケンサ</t>
    </rPh>
    <phoneticPr fontId="6"/>
  </si>
  <si>
    <t>職員会議⑥</t>
    <phoneticPr fontId="1"/>
  </si>
  <si>
    <t>職員会議⑦
校内研⑤</t>
    <rPh sb="0" eb="2">
      <t>ショクイン</t>
    </rPh>
    <rPh sb="2" eb="4">
      <t>カイギ</t>
    </rPh>
    <rPh sb="6" eb="8">
      <t>コウナイ</t>
    </rPh>
    <rPh sb="8" eb="9">
      <t>ケン</t>
    </rPh>
    <phoneticPr fontId="1"/>
  </si>
  <si>
    <t>きずなの日
特別場所清掃</t>
    <rPh sb="6" eb="8">
      <t>トクベツ</t>
    </rPh>
    <rPh sb="8" eb="10">
      <t>バショ</t>
    </rPh>
    <rPh sb="10" eb="12">
      <t>セイソウ</t>
    </rPh>
    <phoneticPr fontId="1"/>
  </si>
  <si>
    <t>安全点検
職員会議⑩</t>
    <rPh sb="0" eb="2">
      <t>アンゼン</t>
    </rPh>
    <rPh sb="2" eb="4">
      <t>テンケン</t>
    </rPh>
    <phoneticPr fontId="1"/>
  </si>
  <si>
    <t>職員会議⑬</t>
    <rPh sb="0" eb="2">
      <t>ショクイン</t>
    </rPh>
    <rPh sb="2" eb="4">
      <t>カイギ</t>
    </rPh>
    <phoneticPr fontId="1"/>
  </si>
  <si>
    <t>職員会議⑭　
査定会　
お誕生日給食</t>
    <rPh sb="0" eb="2">
      <t>ショクイン</t>
    </rPh>
    <rPh sb="2" eb="4">
      <t>カイギ</t>
    </rPh>
    <rPh sb="7" eb="9">
      <t>サテイ</t>
    </rPh>
    <rPh sb="9" eb="10">
      <t>カイ</t>
    </rPh>
    <rPh sb="13" eb="16">
      <t>タンジョウビ</t>
    </rPh>
    <rPh sb="16" eb="18">
      <t>キュウショク</t>
    </rPh>
    <phoneticPr fontId="1"/>
  </si>
  <si>
    <t>２学期終業式　
給食終了　
住宅清掃　　　　</t>
    <rPh sb="1" eb="3">
      <t>ガッキ</t>
    </rPh>
    <rPh sb="3" eb="6">
      <t>シュウギョウシキ</t>
    </rPh>
    <rPh sb="8" eb="10">
      <t>キュウショク</t>
    </rPh>
    <rPh sb="10" eb="12">
      <t>シュウリョウ</t>
    </rPh>
    <rPh sb="14" eb="16">
      <t>ジュウタク</t>
    </rPh>
    <rPh sb="16" eb="18">
      <t>セイソウ</t>
    </rPh>
    <phoneticPr fontId="1"/>
  </si>
  <si>
    <t>丹波中新入生説明会</t>
    <rPh sb="0" eb="3">
      <t>タバチュウ</t>
    </rPh>
    <rPh sb="3" eb="6">
      <t>シンニュウセイ</t>
    </rPh>
    <rPh sb="6" eb="9">
      <t>セツメイカイ</t>
    </rPh>
    <phoneticPr fontId="1"/>
  </si>
  <si>
    <t>給食試食会
救急救命法講習会　
プール説明会　　</t>
    <rPh sb="0" eb="2">
      <t>キュウショク</t>
    </rPh>
    <rPh sb="6" eb="8">
      <t>キュウキュウ</t>
    </rPh>
    <rPh sb="8" eb="11">
      <t>キュウメイホウ</t>
    </rPh>
    <rPh sb="11" eb="14">
      <t>コウシュウカイ</t>
    </rPh>
    <rPh sb="19" eb="22">
      <t>セツメイカイ</t>
    </rPh>
    <phoneticPr fontId="6"/>
  </si>
  <si>
    <t>生活科交流会①</t>
    <rPh sb="0" eb="2">
      <t>セイカツ</t>
    </rPh>
    <rPh sb="2" eb="3">
      <t>カ</t>
    </rPh>
    <rPh sb="3" eb="6">
      <t>コウリュウカイ</t>
    </rPh>
    <phoneticPr fontId="1"/>
  </si>
  <si>
    <t>生活科交流会②</t>
    <rPh sb="0" eb="2">
      <t>セイカツ</t>
    </rPh>
    <rPh sb="2" eb="3">
      <t>カ</t>
    </rPh>
    <rPh sb="3" eb="6">
      <t>コウリュウカイ</t>
    </rPh>
    <phoneticPr fontId="1"/>
  </si>
  <si>
    <t>職員会議④
青葉給食 ｽﾎﾟｰﾂﾃｽﾄ①</t>
    <rPh sb="0" eb="2">
      <t>ショクイン</t>
    </rPh>
    <rPh sb="2" eb="4">
      <t>カイギ</t>
    </rPh>
    <phoneticPr fontId="6"/>
  </si>
  <si>
    <t>○</t>
    <phoneticPr fontId="1"/>
  </si>
  <si>
    <t>きずなの日
防犯教室</t>
    <rPh sb="6" eb="8">
      <t>ボウハン</t>
    </rPh>
    <rPh sb="8" eb="10">
      <t>キョウシツ</t>
    </rPh>
    <phoneticPr fontId="6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</si>
  <si>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</si>
  <si>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</si>
  <si>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山の日</t>
    <rPh sb="0" eb="1">
      <t>ヤマ</t>
    </rPh>
    <rPh sb="2" eb="3">
      <t>ヒ</t>
    </rPh>
    <phoneticPr fontId="1"/>
  </si>
  <si>
    <t>振替休日</t>
    <rPh sb="0" eb="2">
      <t>フリカエ</t>
    </rPh>
    <rPh sb="2" eb="4">
      <t>キュウジツ</t>
    </rPh>
    <phoneticPr fontId="1"/>
  </si>
  <si>
    <t>小中運動会合同職員会議②</t>
    <rPh sb="0" eb="2">
      <t>ショウチュウ</t>
    </rPh>
    <rPh sb="2" eb="5">
      <t>ウンドウカイ</t>
    </rPh>
    <phoneticPr fontId="6"/>
  </si>
  <si>
    <t>卒業おめでとう
バイキング給食</t>
    <phoneticPr fontId="1"/>
  </si>
  <si>
    <t>第１４６回卒業証書授与式</t>
    <phoneticPr fontId="1"/>
  </si>
  <si>
    <t>修了式　離任式　給食終了　
辞令交付式　村教委挨拶　
大掃除</t>
    <rPh sb="4" eb="7">
      <t>リニンシキ</t>
    </rPh>
    <rPh sb="8" eb="10">
      <t>キュウショク</t>
    </rPh>
    <rPh sb="10" eb="12">
      <t>シュウリョウ</t>
    </rPh>
    <rPh sb="14" eb="16">
      <t>ジレイ</t>
    </rPh>
    <rPh sb="16" eb="19">
      <t>コウフシキ</t>
    </rPh>
    <rPh sb="20" eb="21">
      <t>ソン</t>
    </rPh>
    <rPh sb="21" eb="23">
      <t>キョウイ</t>
    </rPh>
    <rPh sb="23" eb="25">
      <t>アイサツ</t>
    </rPh>
    <phoneticPr fontId="1"/>
  </si>
  <si>
    <t>委員会③
夏季学習会②</t>
    <rPh sb="5" eb="7">
      <t>カキ</t>
    </rPh>
    <rPh sb="7" eb="10">
      <t>ガクシュウカイ</t>
    </rPh>
    <phoneticPr fontId="1"/>
  </si>
  <si>
    <t>就学時検診　</t>
    <rPh sb="0" eb="2">
      <t>シュウガク</t>
    </rPh>
    <rPh sb="2" eb="3">
      <t>トキ</t>
    </rPh>
    <rPh sb="3" eb="5">
      <t>ケンシン</t>
    </rPh>
    <phoneticPr fontId="1"/>
  </si>
  <si>
    <t>○</t>
    <phoneticPr fontId="1"/>
  </si>
  <si>
    <t>委員会⑤</t>
    <phoneticPr fontId="1"/>
  </si>
  <si>
    <t>委員会⑦</t>
    <rPh sb="0" eb="3">
      <t>イインカイ</t>
    </rPh>
    <phoneticPr fontId="1"/>
  </si>
  <si>
    <t>交通安全教室　
きずなの日 
ことば①</t>
    <rPh sb="12" eb="13">
      <t>ヒ</t>
    </rPh>
    <phoneticPr fontId="6"/>
  </si>
  <si>
    <t>校内研③</t>
    <rPh sb="0" eb="2">
      <t>コウナイ</t>
    </rPh>
    <rPh sb="2" eb="3">
      <t>ケン</t>
    </rPh>
    <phoneticPr fontId="1"/>
  </si>
  <si>
    <t>きずなの日　
特別場所清掃
ことば③</t>
    <rPh sb="7" eb="9">
      <t>トクベツ</t>
    </rPh>
    <rPh sb="9" eb="11">
      <t>バショ</t>
    </rPh>
    <rPh sb="11" eb="13">
      <t>セイソウ</t>
    </rPh>
    <phoneticPr fontId="6"/>
  </si>
  <si>
    <t>きずなの日　
特別場所清掃
ことば⑤</t>
    <phoneticPr fontId="1"/>
  </si>
  <si>
    <t>きずなの日　
特別場所清掃
ことば⑥</t>
    <phoneticPr fontId="1"/>
  </si>
  <si>
    <t>○</t>
    <phoneticPr fontId="1"/>
  </si>
  <si>
    <t>あいさつ運動開始　
お誕生日給食　
きずなの日　ことば④</t>
    <rPh sb="6" eb="8">
      <t>カイシ</t>
    </rPh>
    <rPh sb="11" eb="16">
      <t>タンジョウビキュウショク</t>
    </rPh>
    <rPh sb="22" eb="23">
      <t>ヒ</t>
    </rPh>
    <phoneticPr fontId="1"/>
  </si>
  <si>
    <t>きずなの日　
特別場所清掃　
ほっと⑦</t>
    <rPh sb="4" eb="5">
      <t>ヒ</t>
    </rPh>
    <phoneticPr fontId="1"/>
  </si>
  <si>
    <t>内科・歯科検診</t>
    <rPh sb="0" eb="2">
      <t>ナイカ</t>
    </rPh>
    <rPh sb="3" eb="5">
      <t>シカ</t>
    </rPh>
    <rPh sb="5" eb="7">
      <t>ケンシン</t>
    </rPh>
    <phoneticPr fontId="1"/>
  </si>
  <si>
    <t>安全点検
防災訓練</t>
    <phoneticPr fontId="6"/>
  </si>
  <si>
    <t>丹菅教協⑦</t>
    <phoneticPr fontId="1"/>
  </si>
  <si>
    <t>きずなの日</t>
    <rPh sb="4" eb="5">
      <t>ヒ</t>
    </rPh>
    <phoneticPr fontId="1"/>
  </si>
  <si>
    <t>クラブ②</t>
    <phoneticPr fontId="1"/>
  </si>
  <si>
    <t>きずなの日</t>
    <rPh sb="4" eb="5">
      <t>ヒ</t>
    </rPh>
    <phoneticPr fontId="6"/>
  </si>
  <si>
    <t xml:space="preserve">学校開放日①
授業参観，学年懇談会　
ＰＴＡ新旧役員会・総会  </t>
    <rPh sb="0" eb="2">
      <t>ガッコウ</t>
    </rPh>
    <rPh sb="2" eb="5">
      <t>カイホウビ</t>
    </rPh>
    <rPh sb="28" eb="30">
      <t>ソウカイ</t>
    </rPh>
    <phoneticPr fontId="6"/>
  </si>
  <si>
    <t>県教育課程説明会①</t>
    <rPh sb="0" eb="1">
      <t>ケン</t>
    </rPh>
    <rPh sb="1" eb="3">
      <t>キョウイク</t>
    </rPh>
    <rPh sb="3" eb="5">
      <t>カテイ</t>
    </rPh>
    <rPh sb="5" eb="8">
      <t>セツメイカイ</t>
    </rPh>
    <phoneticPr fontId="1"/>
  </si>
  <si>
    <t>県教育課程説明会③</t>
    <rPh sb="0" eb="1">
      <t>ケン</t>
    </rPh>
    <rPh sb="1" eb="3">
      <t>キョウイク</t>
    </rPh>
    <rPh sb="3" eb="5">
      <t>カテイ</t>
    </rPh>
    <rPh sb="5" eb="8">
      <t>セツメイカイ</t>
    </rPh>
    <phoneticPr fontId="1"/>
  </si>
  <si>
    <t>きずなの日
花いっぱい植え替え作業
(～12/3まで)</t>
    <rPh sb="6" eb="7">
      <t>ハナ</t>
    </rPh>
    <rPh sb="11" eb="12">
      <t>ウ</t>
    </rPh>
    <rPh sb="13" eb="14">
      <t>カ</t>
    </rPh>
    <rPh sb="15" eb="17">
      <t>サギョウ</t>
    </rPh>
    <phoneticPr fontId="1"/>
  </si>
  <si>
    <t>書きぞめ大会</t>
    <rPh sb="0" eb="1">
      <t>カ</t>
    </rPh>
    <rPh sb="4" eb="6">
      <t>タイカイ</t>
    </rPh>
    <phoneticPr fontId="1"/>
  </si>
  <si>
    <t>スケート教室①</t>
    <rPh sb="4" eb="6">
      <t>キョウシツ</t>
    </rPh>
    <phoneticPr fontId="1"/>
  </si>
  <si>
    <t>安全点検　
スケート教室②</t>
    <rPh sb="0" eb="2">
      <t>アンゼン</t>
    </rPh>
    <rPh sb="2" eb="4">
      <t>テンケン</t>
    </rPh>
    <rPh sb="10" eb="12">
      <t>キョウシツ</t>
    </rPh>
    <phoneticPr fontId="1"/>
  </si>
  <si>
    <t>県秋季教研</t>
    <rPh sb="0" eb="1">
      <t>ケン</t>
    </rPh>
    <rPh sb="1" eb="3">
      <t>シュウキ</t>
    </rPh>
    <rPh sb="3" eb="5">
      <t>キョウケン</t>
    </rPh>
    <phoneticPr fontId="1"/>
  </si>
  <si>
    <t>安全点検
巡回健康相談</t>
    <rPh sb="0" eb="2">
      <t>アンゼン</t>
    </rPh>
    <rPh sb="2" eb="4">
      <t>テンケン</t>
    </rPh>
    <rPh sb="5" eb="7">
      <t>ジュンカイ</t>
    </rPh>
    <rPh sb="7" eb="9">
      <t>ケンコウ</t>
    </rPh>
    <rPh sb="9" eb="11">
      <t>ソウダン</t>
    </rPh>
    <phoneticPr fontId="6"/>
  </si>
  <si>
    <t>防災訓練</t>
  </si>
  <si>
    <t>職員会議⑪</t>
  </si>
  <si>
    <t>安全点検　
丹菅教協⑧</t>
    <rPh sb="0" eb="2">
      <t>アンゼン</t>
    </rPh>
    <rPh sb="2" eb="4">
      <t>テンケン</t>
    </rPh>
    <phoneticPr fontId="1"/>
  </si>
  <si>
    <t>丹波小学校
学校創立記念日 
学校閉庁日</t>
    <rPh sb="0" eb="5">
      <t>タバショウガッコウ</t>
    </rPh>
    <rPh sb="15" eb="17">
      <t>ガッコウ</t>
    </rPh>
    <rPh sb="17" eb="20">
      <t>ヘイチョウビ</t>
    </rPh>
    <phoneticPr fontId="1"/>
  </si>
  <si>
    <t>きずなの日
特別場所清掃</t>
    <rPh sb="6" eb="8">
      <t>トクベツ</t>
    </rPh>
    <rPh sb="8" eb="10">
      <t>バショ</t>
    </rPh>
    <rPh sb="10" eb="12">
      <t>セイソウ</t>
    </rPh>
    <phoneticPr fontId="6"/>
  </si>
  <si>
    <t>入学式　
委・ク結成　</t>
    <rPh sb="0" eb="3">
      <t>ニュウガクシキ</t>
    </rPh>
    <rPh sb="5" eb="6">
      <t>イ</t>
    </rPh>
    <rPh sb="8" eb="10">
      <t>ケッセイ</t>
    </rPh>
    <phoneticPr fontId="1"/>
  </si>
  <si>
    <t>２学期始業式　
給食開始　特別場所清掃
小中自然体験活動</t>
    <rPh sb="1" eb="3">
      <t>ガッキ</t>
    </rPh>
    <rPh sb="3" eb="6">
      <t>シギョウシキ</t>
    </rPh>
    <rPh sb="8" eb="10">
      <t>キュウショク</t>
    </rPh>
    <rPh sb="10" eb="12">
      <t>カイシ</t>
    </rPh>
    <rPh sb="13" eb="15">
      <t>トクベツ</t>
    </rPh>
    <rPh sb="15" eb="17">
      <t>バショ</t>
    </rPh>
    <rPh sb="17" eb="19">
      <t>セイソウ</t>
    </rPh>
    <rPh sb="20" eb="21">
      <t>ショウ</t>
    </rPh>
    <rPh sb="21" eb="22">
      <t>チュウ</t>
    </rPh>
    <rPh sb="22" eb="24">
      <t>シゼン</t>
    </rPh>
    <rPh sb="24" eb="26">
      <t>タイケン</t>
    </rPh>
    <rPh sb="26" eb="28">
      <t>カツドウ</t>
    </rPh>
    <phoneticPr fontId="1"/>
  </si>
  <si>
    <t>あいさつ運動終了</t>
  </si>
  <si>
    <t>秋季校外学習</t>
    <rPh sb="0" eb="2">
      <t>シュウキ</t>
    </rPh>
    <rPh sb="2" eb="4">
      <t>コウガイ</t>
    </rPh>
    <rPh sb="4" eb="6">
      <t>ガクシュウ</t>
    </rPh>
    <phoneticPr fontId="1"/>
  </si>
  <si>
    <t>お誕生日給食　　</t>
    <rPh sb="1" eb="6">
      <t>タンジョウビキュウショク</t>
    </rPh>
    <phoneticPr fontId="1"/>
  </si>
  <si>
    <r>
      <t xml:space="preserve">きずなの日　
特別場所清掃
</t>
    </r>
    <r>
      <rPr>
        <sz val="14"/>
        <rFont val="ＭＳ Ｐゴシック"/>
        <family val="3"/>
        <charset val="128"/>
      </rPr>
      <t>花いっぱい配布活動(～8日)</t>
    </r>
    <rPh sb="4" eb="5">
      <t>ヒ</t>
    </rPh>
    <rPh sb="7" eb="13">
      <t>トクベツバショセイソウ</t>
    </rPh>
    <rPh sb="14" eb="15">
      <t>ハナ</t>
    </rPh>
    <rPh sb="19" eb="21">
      <t>ハイフ</t>
    </rPh>
    <rPh sb="21" eb="23">
      <t>カツドウ</t>
    </rPh>
    <rPh sb="26" eb="27">
      <t>ニチ</t>
    </rPh>
    <phoneticPr fontId="1"/>
  </si>
  <si>
    <t>新入児説明会・体験入学</t>
  </si>
  <si>
    <t>委員会⑥  
縦割り班会議</t>
    <rPh sb="0" eb="3">
      <t>イインカイ</t>
    </rPh>
    <rPh sb="7" eb="9">
      <t>タテワ</t>
    </rPh>
    <rPh sb="10" eb="11">
      <t>ハン</t>
    </rPh>
    <rPh sb="11" eb="13">
      <t>カイギ</t>
    </rPh>
    <phoneticPr fontId="1"/>
  </si>
  <si>
    <t>小中運動会合同職員会議③</t>
    <rPh sb="0" eb="2">
      <t>ショウチュウ</t>
    </rPh>
    <rPh sb="2" eb="5">
      <t>ウンドウカイ</t>
    </rPh>
    <rPh sb="5" eb="7">
      <t>ゴウドウ</t>
    </rPh>
    <rPh sb="7" eb="9">
      <t>ショクイン</t>
    </rPh>
    <rPh sb="9" eb="11">
      <t>カイギ</t>
    </rPh>
    <phoneticPr fontId="1"/>
  </si>
  <si>
    <t>修学旅行下見</t>
    <rPh sb="0" eb="2">
      <t>シュウガク</t>
    </rPh>
    <rPh sb="2" eb="4">
      <t>リョコウ</t>
    </rPh>
    <rPh sb="4" eb="6">
      <t>シタミ</t>
    </rPh>
    <phoneticPr fontId="1"/>
  </si>
  <si>
    <t>北教研春季教研(教頭参加)</t>
    <rPh sb="0" eb="1">
      <t>キタ</t>
    </rPh>
    <rPh sb="1" eb="2">
      <t>キョウ</t>
    </rPh>
    <rPh sb="2" eb="3">
      <t>ケン</t>
    </rPh>
    <rPh sb="3" eb="5">
      <t>シュンキ</t>
    </rPh>
    <rPh sb="5" eb="7">
      <t>キョウケン</t>
    </rPh>
    <rPh sb="8" eb="10">
      <t>キョウトウ</t>
    </rPh>
    <rPh sb="10" eb="12">
      <t>サンカ</t>
    </rPh>
    <phoneticPr fontId="1"/>
  </si>
  <si>
    <t>第１回児童総会</t>
    <phoneticPr fontId="6"/>
  </si>
  <si>
    <t>ｽﾎﾟｰﾂﾃｽﾄ②
胸部Ｘ線</t>
    <rPh sb="10" eb="12">
      <t>キョウブ</t>
    </rPh>
    <rPh sb="13" eb="14">
      <t>セン</t>
    </rPh>
    <phoneticPr fontId="1"/>
  </si>
  <si>
    <t>村内環境美化作業①8:30</t>
    <rPh sb="0" eb="2">
      <t>ソンナイ</t>
    </rPh>
    <rPh sb="2" eb="6">
      <t>カンキョウビカ</t>
    </rPh>
    <rPh sb="6" eb="8">
      <t>サギョウ</t>
    </rPh>
    <phoneticPr fontId="1"/>
  </si>
  <si>
    <t>村内環境美化作業②7:30</t>
    <rPh sb="0" eb="2">
      <t>ソンナイ</t>
    </rPh>
    <rPh sb="2" eb="6">
      <t>カンキョウビカ</t>
    </rPh>
    <rPh sb="6" eb="8">
      <t>サギョウ</t>
    </rPh>
    <phoneticPr fontId="1"/>
  </si>
  <si>
    <t>村内環境美化作業③8:30</t>
    <rPh sb="0" eb="2">
      <t>ソンナイ</t>
    </rPh>
    <rPh sb="2" eb="6">
      <t>カンキョウビカ</t>
    </rPh>
    <rPh sb="6" eb="8">
      <t>サギョウ</t>
    </rPh>
    <phoneticPr fontId="1"/>
  </si>
  <si>
    <t>春季校外学習下見</t>
    <rPh sb="0" eb="2">
      <t>シュンキ</t>
    </rPh>
    <rPh sb="2" eb="4">
      <t>コウガイ</t>
    </rPh>
    <rPh sb="4" eb="6">
      <t>ガクシュウ</t>
    </rPh>
    <rPh sb="6" eb="8">
      <t>シタミ</t>
    </rPh>
    <phoneticPr fontId="1"/>
  </si>
  <si>
    <r>
      <rPr>
        <sz val="14"/>
        <rFont val="ＭＳ Ｐゴシック"/>
        <family val="3"/>
        <charset val="128"/>
      </rPr>
      <t xml:space="preserve">春季校外学習下見予備日
</t>
    </r>
    <r>
      <rPr>
        <sz val="16"/>
        <rFont val="ＭＳ Ｐゴシック"/>
        <family val="3"/>
        <charset val="128"/>
      </rPr>
      <t>県春季教研</t>
    </r>
    <rPh sb="0" eb="2">
      <t>シュンキ</t>
    </rPh>
    <rPh sb="2" eb="4">
      <t>コウガイ</t>
    </rPh>
    <rPh sb="4" eb="6">
      <t>ガクシュウ</t>
    </rPh>
    <rPh sb="6" eb="8">
      <t>シタミ</t>
    </rPh>
    <rPh sb="8" eb="11">
      <t>ヨビビ</t>
    </rPh>
    <rPh sb="12" eb="13">
      <t>ケン</t>
    </rPh>
    <rPh sb="13" eb="15">
      <t>シュンキ</t>
    </rPh>
    <rPh sb="15" eb="17">
      <t>キョウケン</t>
    </rPh>
    <phoneticPr fontId="1"/>
  </si>
  <si>
    <t>全国学力学習状況調査
PTA定例会①</t>
    <rPh sb="0" eb="2">
      <t>ゼンコク</t>
    </rPh>
    <rPh sb="2" eb="4">
      <t>ガクリョク</t>
    </rPh>
    <rPh sb="4" eb="6">
      <t>ガクシュウ</t>
    </rPh>
    <rPh sb="6" eb="8">
      <t>ジョウキョウ</t>
    </rPh>
    <rPh sb="8" eb="10">
      <t>チョウサ</t>
    </rPh>
    <rPh sb="14" eb="17">
      <t>テイレイカイ</t>
    </rPh>
    <phoneticPr fontId="6"/>
  </si>
  <si>
    <t>子ども保護者・教職員の会</t>
    <rPh sb="0" eb="1">
      <t>コ</t>
    </rPh>
    <rPh sb="3" eb="6">
      <t>ホゴシャ</t>
    </rPh>
    <rPh sb="7" eb="10">
      <t>キョウショクイン</t>
    </rPh>
    <rPh sb="11" eb="12">
      <t>カイ</t>
    </rPh>
    <phoneticPr fontId="1"/>
  </si>
  <si>
    <t>安全点検　特別場所清掃　
クラブ①  二校会</t>
    <rPh sb="0" eb="2">
      <t>アンゼン</t>
    </rPh>
    <rPh sb="2" eb="4">
      <t>テンケン</t>
    </rPh>
    <rPh sb="5" eb="7">
      <t>トクベツ</t>
    </rPh>
    <rPh sb="7" eb="9">
      <t>バショ</t>
    </rPh>
    <rPh sb="9" eb="11">
      <t>セイソウ</t>
    </rPh>
    <rPh sb="19" eb="22">
      <t>ニコウカイ</t>
    </rPh>
    <phoneticPr fontId="6"/>
  </si>
  <si>
    <t>尿検査②
第１回県教頭研修</t>
    <rPh sb="0" eb="3">
      <t>ニョウケンサ</t>
    </rPh>
    <rPh sb="5" eb="6">
      <t>ダイ</t>
    </rPh>
    <rPh sb="7" eb="8">
      <t>カイ</t>
    </rPh>
    <rPh sb="8" eb="9">
      <t>ケン</t>
    </rPh>
    <rPh sb="9" eb="11">
      <t>キョウトウ</t>
    </rPh>
    <rPh sb="11" eb="13">
      <t>ケンシュウ</t>
    </rPh>
    <phoneticPr fontId="1"/>
  </si>
  <si>
    <t>耳鼻科・眼科検診
地区学運研②</t>
    <rPh sb="0" eb="3">
      <t>ジビカ</t>
    </rPh>
    <rPh sb="4" eb="6">
      <t>ガンカ</t>
    </rPh>
    <rPh sb="6" eb="8">
      <t>ケンシン</t>
    </rPh>
    <rPh sb="9" eb="11">
      <t>チク</t>
    </rPh>
    <rPh sb="11" eb="12">
      <t>ガク</t>
    </rPh>
    <rPh sb="12" eb="13">
      <t>ウン</t>
    </rPh>
    <rPh sb="13" eb="14">
      <t>ケン</t>
    </rPh>
    <phoneticPr fontId="1"/>
  </si>
  <si>
    <t>お花見給食
地区学運研①</t>
    <rPh sb="1" eb="3">
      <t>ハナミ</t>
    </rPh>
    <rPh sb="3" eb="5">
      <t>キュウショク</t>
    </rPh>
    <rPh sb="6" eb="8">
      <t>チク</t>
    </rPh>
    <rPh sb="8" eb="9">
      <t>ガク</t>
    </rPh>
    <rPh sb="9" eb="10">
      <t>ウン</t>
    </rPh>
    <rPh sb="10" eb="11">
      <t>ケン</t>
    </rPh>
    <phoneticPr fontId="1"/>
  </si>
  <si>
    <t>丹菅教協総会①</t>
    <rPh sb="0" eb="4">
      <t>タンスゲキョウキョウ</t>
    </rPh>
    <rPh sb="4" eb="6">
      <t>ソウカイ</t>
    </rPh>
    <phoneticPr fontId="1"/>
  </si>
  <si>
    <t>マイタケ伏せ込み
委員会②　児生連①
丹菅学運研②</t>
    <rPh sb="9" eb="12">
      <t>イインカイ</t>
    </rPh>
    <rPh sb="14" eb="15">
      <t>ジ</t>
    </rPh>
    <rPh sb="15" eb="16">
      <t>セイ</t>
    </rPh>
    <rPh sb="16" eb="17">
      <t>レン</t>
    </rPh>
    <rPh sb="19" eb="20">
      <t>タン</t>
    </rPh>
    <rPh sb="20" eb="21">
      <t>スゲ</t>
    </rPh>
    <rPh sb="21" eb="22">
      <t>ガク</t>
    </rPh>
    <rPh sb="22" eb="23">
      <t>ウン</t>
    </rPh>
    <rPh sb="23" eb="24">
      <t>ケン</t>
    </rPh>
    <phoneticPr fontId="1"/>
  </si>
  <si>
    <t>第５６回丹菅音楽祭
地区学運研④</t>
    <rPh sb="0" eb="1">
      <t>ダイ</t>
    </rPh>
    <rPh sb="3" eb="4">
      <t>カイ</t>
    </rPh>
    <rPh sb="4" eb="6">
      <t>タンスゲ</t>
    </rPh>
    <rPh sb="6" eb="9">
      <t>オンガクサイ</t>
    </rPh>
    <rPh sb="10" eb="12">
      <t>チク</t>
    </rPh>
    <rPh sb="12" eb="13">
      <t>ガク</t>
    </rPh>
    <rPh sb="13" eb="14">
      <t>ウン</t>
    </rPh>
    <rPh sb="14" eb="15">
      <t>ケン</t>
    </rPh>
    <phoneticPr fontId="1"/>
  </si>
  <si>
    <t>地区学運研⑤</t>
    <rPh sb="0" eb="2">
      <t>チク</t>
    </rPh>
    <rPh sb="2" eb="3">
      <t>ガク</t>
    </rPh>
    <rPh sb="3" eb="4">
      <t>ウン</t>
    </rPh>
    <rPh sb="4" eb="5">
      <t>ケン</t>
    </rPh>
    <phoneticPr fontId="1"/>
  </si>
  <si>
    <t>臨時休業日　丹菅統一授業研（へき連関ブロ授業研）
関ブロ研究大会（千葉）</t>
    <rPh sb="0" eb="2">
      <t>リンジ</t>
    </rPh>
    <rPh sb="2" eb="5">
      <t>キュウギョウビ</t>
    </rPh>
    <rPh sb="6" eb="7">
      <t>タン</t>
    </rPh>
    <rPh sb="7" eb="8">
      <t>スゲ</t>
    </rPh>
    <rPh sb="8" eb="10">
      <t>トウイツ</t>
    </rPh>
    <rPh sb="10" eb="13">
      <t>ジュギョウケン</t>
    </rPh>
    <rPh sb="16" eb="17">
      <t>レン</t>
    </rPh>
    <rPh sb="17" eb="18">
      <t>カン</t>
    </rPh>
    <rPh sb="20" eb="23">
      <t>ジュギョウケン</t>
    </rPh>
    <rPh sb="25" eb="26">
      <t>カン</t>
    </rPh>
    <rPh sb="28" eb="30">
      <t>ケンキュウ</t>
    </rPh>
    <rPh sb="30" eb="32">
      <t>タイカイ</t>
    </rPh>
    <rPh sb="33" eb="35">
      <t>チバ</t>
    </rPh>
    <phoneticPr fontId="1"/>
  </si>
  <si>
    <t>地区学経研①
縦割り班会議　　</t>
    <rPh sb="0" eb="2">
      <t>チク</t>
    </rPh>
    <rPh sb="2" eb="3">
      <t>ガク</t>
    </rPh>
    <rPh sb="3" eb="4">
      <t>ケイ</t>
    </rPh>
    <rPh sb="4" eb="5">
      <t>ケン</t>
    </rPh>
    <rPh sb="7" eb="9">
      <t>タテワ</t>
    </rPh>
    <rPh sb="10" eb="11">
      <t>ハン</t>
    </rPh>
    <rPh sb="11" eb="13">
      <t>カイギ</t>
    </rPh>
    <phoneticPr fontId="6"/>
  </si>
  <si>
    <t>きずなの日　丹菅学経研①　特別場所清掃　
図書集会　</t>
    <rPh sb="6" eb="7">
      <t>タン</t>
    </rPh>
    <rPh sb="7" eb="8">
      <t>スゲ</t>
    </rPh>
    <rPh sb="8" eb="9">
      <t>ガク</t>
    </rPh>
    <rPh sb="9" eb="10">
      <t>ケイ</t>
    </rPh>
    <rPh sb="10" eb="11">
      <t>ケン</t>
    </rPh>
    <rPh sb="13" eb="15">
      <t>トクベツ</t>
    </rPh>
    <phoneticPr fontId="1"/>
  </si>
  <si>
    <t>ふれあい学校訪問</t>
    <rPh sb="4" eb="6">
      <t>ガッコウ</t>
    </rPh>
    <rPh sb="6" eb="8">
      <t>ホウモン</t>
    </rPh>
    <phoneticPr fontId="1"/>
  </si>
  <si>
    <t>地区学経研⑥</t>
    <phoneticPr fontId="1"/>
  </si>
  <si>
    <t>第２回県教頭研修</t>
    <rPh sb="0" eb="1">
      <t>ダイ</t>
    </rPh>
    <rPh sb="2" eb="3">
      <t>カイ</t>
    </rPh>
    <rPh sb="3" eb="4">
      <t>ケン</t>
    </rPh>
    <rPh sb="4" eb="6">
      <t>キョウトウ</t>
    </rPh>
    <rPh sb="6" eb="8">
      <t>ケンシュウ</t>
    </rPh>
    <phoneticPr fontId="1"/>
  </si>
  <si>
    <t>丹菅学経研④</t>
    <phoneticPr fontId="1"/>
  </si>
  <si>
    <t>丹菅学経研⑦</t>
    <phoneticPr fontId="1"/>
  </si>
  <si>
    <t>校内研①　お誕生日給食
丹菅学運研①</t>
    <rPh sb="0" eb="3">
      <t>コウナイケン</t>
    </rPh>
    <rPh sb="6" eb="11">
      <t>タンジョウビキュウショク</t>
    </rPh>
    <rPh sb="12" eb="13">
      <t>タン</t>
    </rPh>
    <rPh sb="13" eb="14">
      <t>スゲ</t>
    </rPh>
    <rPh sb="14" eb="15">
      <t>ガク</t>
    </rPh>
    <rPh sb="15" eb="16">
      <t>ウン</t>
    </rPh>
    <rPh sb="16" eb="17">
      <t>ケン</t>
    </rPh>
    <phoneticPr fontId="6"/>
  </si>
  <si>
    <t>丹菅学運研③</t>
    <phoneticPr fontId="1"/>
  </si>
  <si>
    <t>丹菅学運研⑤</t>
    <phoneticPr fontId="1"/>
  </si>
  <si>
    <t>丹菅学運研⑥</t>
    <phoneticPr fontId="1"/>
  </si>
  <si>
    <t>丹菅学運研⑧</t>
    <phoneticPr fontId="1"/>
  </si>
  <si>
    <t>校内研②胃部Ｘ線
県校長会評議員会
県教頭会総大会</t>
    <rPh sb="0" eb="2">
      <t>コウナイ</t>
    </rPh>
    <rPh sb="2" eb="3">
      <t>ケン</t>
    </rPh>
    <rPh sb="4" eb="6">
      <t>イブ</t>
    </rPh>
    <rPh sb="7" eb="8">
      <t>セン</t>
    </rPh>
    <rPh sb="9" eb="10">
      <t>ケン</t>
    </rPh>
    <rPh sb="10" eb="13">
      <t>コウチョウカイ</t>
    </rPh>
    <rPh sb="13" eb="16">
      <t>ヒョウギイン</t>
    </rPh>
    <rPh sb="16" eb="17">
      <t>カイ</t>
    </rPh>
    <rPh sb="18" eb="19">
      <t>ケン</t>
    </rPh>
    <rPh sb="19" eb="21">
      <t>キョウトウ</t>
    </rPh>
    <rPh sb="21" eb="22">
      <t>カイ</t>
    </rPh>
    <rPh sb="22" eb="23">
      <t>ソウ</t>
    </rPh>
    <rPh sb="23" eb="25">
      <t>タイカイ</t>
    </rPh>
    <phoneticPr fontId="1"/>
  </si>
  <si>
    <t>安全点検　校長管理職研修</t>
    <rPh sb="0" eb="2">
      <t>アンゼン</t>
    </rPh>
    <rPh sb="2" eb="4">
      <t>テンケン</t>
    </rPh>
    <rPh sb="5" eb="7">
      <t>コウチョウ</t>
    </rPh>
    <rPh sb="7" eb="10">
      <t>カンリショク</t>
    </rPh>
    <rPh sb="10" eb="12">
      <t>ケンシュウ</t>
    </rPh>
    <phoneticPr fontId="6"/>
  </si>
  <si>
    <t>へき連振興会議</t>
    <rPh sb="2" eb="3">
      <t>レン</t>
    </rPh>
    <rPh sb="3" eb="5">
      <t>シンコウ</t>
    </rPh>
    <rPh sb="5" eb="7">
      <t>カイギ</t>
    </rPh>
    <phoneticPr fontId="1"/>
  </si>
  <si>
    <t>県校長会</t>
    <rPh sb="0" eb="1">
      <t>ケン</t>
    </rPh>
    <rPh sb="1" eb="4">
      <t>コウチョウカイ</t>
    </rPh>
    <phoneticPr fontId="1"/>
  </si>
  <si>
    <t>管理主事訪問
プール開き</t>
    <rPh sb="0" eb="2">
      <t>カンリ</t>
    </rPh>
    <rPh sb="2" eb="4">
      <t>シュジ</t>
    </rPh>
    <rPh sb="4" eb="6">
      <t>ホウモン</t>
    </rPh>
    <rPh sb="10" eb="11">
      <t>ヒラ</t>
    </rPh>
    <phoneticPr fontId="6"/>
  </si>
  <si>
    <t>校長管理職研修</t>
    <phoneticPr fontId="1"/>
  </si>
  <si>
    <t>校長会研究大会
丹菅学運研⑦</t>
    <rPh sb="0" eb="2">
      <t>コウチョウ</t>
    </rPh>
    <rPh sb="2" eb="3">
      <t>カイ</t>
    </rPh>
    <rPh sb="3" eb="5">
      <t>ケンキュウ</t>
    </rPh>
    <rPh sb="5" eb="7">
      <t>タイカイ</t>
    </rPh>
    <phoneticPr fontId="1"/>
  </si>
  <si>
    <t>３学期始業式　県校長会　　
職員会議⑫
給食開始　安全点検</t>
    <rPh sb="1" eb="3">
      <t>ガッキ</t>
    </rPh>
    <rPh sb="3" eb="6">
      <t>シギョウシキ</t>
    </rPh>
    <rPh sb="7" eb="8">
      <t>ケン</t>
    </rPh>
    <rPh sb="8" eb="11">
      <t>コウチョウカイ</t>
    </rPh>
    <rPh sb="25" eb="27">
      <t>アンゼン</t>
    </rPh>
    <rPh sb="27" eb="29">
      <t>テンケン</t>
    </rPh>
    <phoneticPr fontId="1"/>
  </si>
  <si>
    <t>学校開放日③授業参観
学年懇談会
へき連振興会議</t>
    <rPh sb="0" eb="2">
      <t>ガッコウ</t>
    </rPh>
    <rPh sb="2" eb="4">
      <t>カイホウ</t>
    </rPh>
    <rPh sb="4" eb="5">
      <t>ニチ</t>
    </rPh>
    <rPh sb="6" eb="8">
      <t>ジュギョウ</t>
    </rPh>
    <rPh sb="8" eb="10">
      <t>サンカン</t>
    </rPh>
    <rPh sb="11" eb="13">
      <t>ガクネン</t>
    </rPh>
    <rPh sb="13" eb="16">
      <t>コンダンカイ</t>
    </rPh>
    <rPh sb="19" eb="20">
      <t>レン</t>
    </rPh>
    <rPh sb="20" eb="22">
      <t>シンコウ</t>
    </rPh>
    <rPh sb="22" eb="24">
      <t>カイギ</t>
    </rPh>
    <phoneticPr fontId="1"/>
  </si>
  <si>
    <t>きずなの日　特別場所清掃
小中学校評議員会②</t>
    <rPh sb="4" eb="5">
      <t>ヒ</t>
    </rPh>
    <rPh sb="6" eb="8">
      <t>トクベツ</t>
    </rPh>
    <rPh sb="8" eb="10">
      <t>バショ</t>
    </rPh>
    <rPh sb="10" eb="12">
      <t>セイソウ</t>
    </rPh>
    <phoneticPr fontId="1"/>
  </si>
  <si>
    <t>丹菅学経研⑧
丹菅教研推進者会議</t>
    <rPh sb="7" eb="8">
      <t>タン</t>
    </rPh>
    <rPh sb="8" eb="9">
      <t>スゲ</t>
    </rPh>
    <rPh sb="9" eb="11">
      <t>キョウケン</t>
    </rPh>
    <rPh sb="11" eb="14">
      <t>スイシンシャ</t>
    </rPh>
    <rPh sb="14" eb="16">
      <t>カイギ</t>
    </rPh>
    <phoneticPr fontId="1"/>
  </si>
  <si>
    <t>丹菅教協③
丹菅音楽主任者会議①　体育主任者会議①</t>
    <rPh sb="0" eb="1">
      <t>タン</t>
    </rPh>
    <rPh sb="1" eb="2">
      <t>スゲ</t>
    </rPh>
    <rPh sb="2" eb="4">
      <t>キョウキョウ</t>
    </rPh>
    <rPh sb="6" eb="7">
      <t>タン</t>
    </rPh>
    <rPh sb="7" eb="8">
      <t>スゲ</t>
    </rPh>
    <rPh sb="8" eb="10">
      <t>オンガク</t>
    </rPh>
    <rPh sb="10" eb="13">
      <t>シュニンシャ</t>
    </rPh>
    <rPh sb="13" eb="15">
      <t>カイギ</t>
    </rPh>
    <rPh sb="17" eb="19">
      <t>タイイク</t>
    </rPh>
    <rPh sb="19" eb="21">
      <t>シュニン</t>
    </rPh>
    <rPh sb="21" eb="22">
      <t>シャ</t>
    </rPh>
    <rPh sb="22" eb="23">
      <t>カイ</t>
    </rPh>
    <rPh sb="23" eb="24">
      <t>ギ</t>
    </rPh>
    <phoneticPr fontId="1"/>
  </si>
  <si>
    <t>北教研夏季集会
丹菅教協④</t>
    <rPh sb="0" eb="1">
      <t>キタ</t>
    </rPh>
    <rPh sb="1" eb="3">
      <t>キョウケン</t>
    </rPh>
    <rPh sb="3" eb="5">
      <t>カキ</t>
    </rPh>
    <rPh sb="5" eb="7">
      <t>シュウカイ</t>
    </rPh>
    <phoneticPr fontId="1"/>
  </si>
  <si>
    <t>校内研⑦
丹菅音楽主任者会議③
第５４次教育研究集会</t>
    <rPh sb="16" eb="17">
      <t>ダイ</t>
    </rPh>
    <rPh sb="19" eb="20">
      <t>ジ</t>
    </rPh>
    <rPh sb="20" eb="22">
      <t>キョウイク</t>
    </rPh>
    <rPh sb="22" eb="24">
      <t>ケンキュウ</t>
    </rPh>
    <rPh sb="24" eb="26">
      <t>シュウカイ</t>
    </rPh>
    <phoneticPr fontId="1"/>
  </si>
  <si>
    <t>児生連②
丹菅音楽主任者会議④</t>
    <rPh sb="0" eb="2">
      <t>ジセイ</t>
    </rPh>
    <rPh sb="2" eb="3">
      <t>レン</t>
    </rPh>
    <rPh sb="5" eb="6">
      <t>タン</t>
    </rPh>
    <rPh sb="6" eb="7">
      <t>スゲ</t>
    </rPh>
    <rPh sb="7" eb="14">
      <t>オンガクシュニンシャカイギ</t>
    </rPh>
    <phoneticPr fontId="1"/>
  </si>
  <si>
    <t>丹菅教協⑤
丹菅教研拡大推進者会議</t>
    <rPh sb="0" eb="1">
      <t>タン</t>
    </rPh>
    <rPh sb="1" eb="2">
      <t>スゲ</t>
    </rPh>
    <rPh sb="2" eb="4">
      <t>キョウキョウ</t>
    </rPh>
    <rPh sb="6" eb="7">
      <t>タン</t>
    </rPh>
    <rPh sb="7" eb="8">
      <t>スゲ</t>
    </rPh>
    <rPh sb="8" eb="10">
      <t>キョウケン</t>
    </rPh>
    <rPh sb="10" eb="12">
      <t>カクダイ</t>
    </rPh>
    <rPh sb="12" eb="15">
      <t>スイシンシャ</t>
    </rPh>
    <rPh sb="15" eb="17">
      <t>カイギ</t>
    </rPh>
    <phoneticPr fontId="1"/>
  </si>
  <si>
    <t>丹菅教研推進者会議</t>
    <rPh sb="0" eb="1">
      <t>タン</t>
    </rPh>
    <rPh sb="1" eb="2">
      <t>スゲ</t>
    </rPh>
    <rPh sb="2" eb="4">
      <t>キョウケン</t>
    </rPh>
    <rPh sb="4" eb="6">
      <t>スイシン</t>
    </rPh>
    <rPh sb="7" eb="9">
      <t>カイギ</t>
    </rPh>
    <phoneticPr fontId="1"/>
  </si>
  <si>
    <t>お誕生日給食　県校長会定期総大会</t>
    <rPh sb="1" eb="4">
      <t>タンジョウビ</t>
    </rPh>
    <rPh sb="4" eb="6">
      <t>キュウショク</t>
    </rPh>
    <rPh sb="7" eb="8">
      <t>ケン</t>
    </rPh>
    <rPh sb="8" eb="11">
      <t>コウチョウカイ</t>
    </rPh>
    <rPh sb="11" eb="13">
      <t>テイキ</t>
    </rPh>
    <rPh sb="13" eb="14">
      <t>ソウ</t>
    </rPh>
    <rPh sb="14" eb="16">
      <t>タイカイ</t>
    </rPh>
    <phoneticPr fontId="6"/>
  </si>
  <si>
    <r>
      <rPr>
        <sz val="14"/>
        <rFont val="ＭＳ Ｐゴシック"/>
        <family val="3"/>
        <charset val="128"/>
      </rPr>
      <t xml:space="preserve">小中運動会実務者会議①
</t>
    </r>
    <r>
      <rPr>
        <sz val="16"/>
        <rFont val="ＭＳ Ｐゴシック"/>
        <family val="3"/>
        <charset val="128"/>
      </rPr>
      <t>小中学校評議員会①
特別場所清掃</t>
    </r>
    <rPh sb="2" eb="5">
      <t>ウンドウカイ</t>
    </rPh>
    <rPh sb="22" eb="24">
      <t>トクベツ</t>
    </rPh>
    <rPh sb="24" eb="26">
      <t>バショ</t>
    </rPh>
    <rPh sb="26" eb="28">
      <t>セイソウ</t>
    </rPh>
    <phoneticPr fontId="1"/>
  </si>
  <si>
    <t xml:space="preserve">きずなの日
お話の会
ことば②  </t>
    <rPh sb="4" eb="5">
      <t>ヒ</t>
    </rPh>
    <phoneticPr fontId="1"/>
  </si>
  <si>
    <t>職員会議⑧</t>
    <rPh sb="0" eb="2">
      <t>ショクイン</t>
    </rPh>
    <rPh sb="2" eb="4">
      <t>カイギ</t>
    </rPh>
    <phoneticPr fontId="1"/>
  </si>
  <si>
    <t>職員会議⑨
県校長会　丹菅音楽主任者会議②</t>
    <rPh sb="6" eb="7">
      <t>ケン</t>
    </rPh>
    <rPh sb="7" eb="10">
      <t>コウチョウカイ</t>
    </rPh>
    <rPh sb="11" eb="12">
      <t>タン</t>
    </rPh>
    <rPh sb="12" eb="13">
      <t>スゲ</t>
    </rPh>
    <rPh sb="13" eb="15">
      <t>オンガク</t>
    </rPh>
    <rPh sb="15" eb="18">
      <t>シュニンシャ</t>
    </rPh>
    <rPh sb="18" eb="20">
      <t>カイギ</t>
    </rPh>
    <phoneticPr fontId="1"/>
  </si>
  <si>
    <t>校内研⑧</t>
    <rPh sb="0" eb="2">
      <t>コウナイ</t>
    </rPh>
    <rPh sb="2" eb="3">
      <t>ケン</t>
    </rPh>
    <phoneticPr fontId="1"/>
  </si>
  <si>
    <t>校内研④</t>
    <phoneticPr fontId="1"/>
  </si>
  <si>
    <t>県校長会　ほっと①</t>
    <rPh sb="0" eb="1">
      <t>ケン</t>
    </rPh>
    <rPh sb="1" eb="4">
      <t>コウチョウカイ</t>
    </rPh>
    <phoneticPr fontId="1"/>
  </si>
  <si>
    <t>お誕生日給食　ほっと②
夏季学習会①</t>
    <rPh sb="1" eb="6">
      <t>タンジョウビキュウショク</t>
    </rPh>
    <rPh sb="12" eb="14">
      <t>カキ</t>
    </rPh>
    <rPh sb="14" eb="17">
      <t>ガクシュウカイ</t>
    </rPh>
    <phoneticPr fontId="1"/>
  </si>
  <si>
    <t>ＰＴＡ定例会②　ほっと③</t>
    <phoneticPr fontId="1"/>
  </si>
  <si>
    <t>もみじ給食　ほっと④</t>
    <rPh sb="3" eb="5">
      <t>キュウショク</t>
    </rPh>
    <phoneticPr fontId="1"/>
  </si>
  <si>
    <t>地区学経研⑤　ほっと⑤</t>
    <phoneticPr fontId="1"/>
  </si>
  <si>
    <t>個人面談　ほっと⑥</t>
    <rPh sb="0" eb="2">
      <t>コジン</t>
    </rPh>
    <rPh sb="2" eb="4">
      <t>メンダン</t>
    </rPh>
    <phoneticPr fontId="1"/>
  </si>
  <si>
    <t>第２回児童総会　ほっと⑦</t>
    <rPh sb="0" eb="1">
      <t>ダイ</t>
    </rPh>
    <rPh sb="2" eb="3">
      <t>カイ</t>
    </rPh>
    <rPh sb="3" eb="5">
      <t>ジドウ</t>
    </rPh>
    <rPh sb="5" eb="7">
      <t>ソウカイ</t>
    </rPh>
    <phoneticPr fontId="1"/>
  </si>
  <si>
    <t>新登校班編成　ほっと⑧</t>
    <rPh sb="0" eb="1">
      <t>シン</t>
    </rPh>
    <rPh sb="1" eb="4">
      <t>トウコウハン</t>
    </rPh>
    <rPh sb="4" eb="6">
      <t>ヘンセイ</t>
    </rPh>
    <phoneticPr fontId="1"/>
  </si>
  <si>
    <t>丹波中卒業式　ほっと⑨</t>
    <rPh sb="0" eb="2">
      <t>タバ</t>
    </rPh>
    <rPh sb="2" eb="3">
      <t>チュウ</t>
    </rPh>
    <rPh sb="3" eb="5">
      <t>ソツギョウ</t>
    </rPh>
    <rPh sb="5" eb="6">
      <t>ヨシキ</t>
    </rPh>
    <phoneticPr fontId="1"/>
  </si>
  <si>
    <t>職員会議③
心電・心音図・職員検診</t>
    <rPh sb="0" eb="2">
      <t>ショクイン</t>
    </rPh>
    <rPh sb="2" eb="4">
      <t>カイギ</t>
    </rPh>
    <rPh sb="6" eb="8">
      <t>シンデン</t>
    </rPh>
    <rPh sb="9" eb="12">
      <t>シンオンズ</t>
    </rPh>
    <rPh sb="13" eb="15">
      <t>ショクイン</t>
    </rPh>
    <rPh sb="15" eb="17">
      <t>ケンシン</t>
    </rPh>
    <phoneticPr fontId="6"/>
  </si>
  <si>
    <t>地区学経研②
丹菅学経研②
あいさつ運動開始 尿検査①</t>
    <rPh sb="18" eb="20">
      <t>ウンドウ</t>
    </rPh>
    <rPh sb="20" eb="22">
      <t>カイシ</t>
    </rPh>
    <rPh sb="23" eb="26">
      <t>ニョウケンサ</t>
    </rPh>
    <phoneticPr fontId="6"/>
  </si>
  <si>
    <r>
      <t xml:space="preserve">地区学経研③ 丹菅学経研③
</t>
    </r>
    <r>
      <rPr>
        <i/>
        <u/>
        <sz val="14"/>
        <rFont val="ＭＳ Ｐゴシック"/>
        <family val="3"/>
        <charset val="128"/>
      </rPr>
      <t>小中運動会合同職員会議①</t>
    </r>
    <rPh sb="14" eb="16">
      <t>ショウチュウ</t>
    </rPh>
    <rPh sb="16" eb="19">
      <t>ウンドウカイ</t>
    </rPh>
    <rPh sb="19" eb="21">
      <t>ゴウドウ</t>
    </rPh>
    <rPh sb="21" eb="23">
      <t>ショクイン</t>
    </rPh>
    <rPh sb="23" eb="25">
      <t>カイギ</t>
    </rPh>
    <phoneticPr fontId="1"/>
  </si>
  <si>
    <t>県教育課程説明会②
丹菅教協④ 丹菅学運研④
地区学運研③</t>
    <rPh sb="0" eb="1">
      <t>ケン</t>
    </rPh>
    <rPh sb="1" eb="3">
      <t>キョウイク</t>
    </rPh>
    <rPh sb="3" eb="5">
      <t>カテイ</t>
    </rPh>
    <rPh sb="5" eb="8">
      <t>セツメイカイ</t>
    </rPh>
    <rPh sb="10" eb="11">
      <t>タン</t>
    </rPh>
    <rPh sb="11" eb="12">
      <t>スゲ</t>
    </rPh>
    <rPh sb="12" eb="14">
      <t>キョウキョウ</t>
    </rPh>
    <rPh sb="23" eb="25">
      <t>チク</t>
    </rPh>
    <rPh sb="25" eb="26">
      <t>ガク</t>
    </rPh>
    <rPh sb="26" eb="27">
      <t>ウン</t>
    </rPh>
    <rPh sb="27" eb="28">
      <t>ケン</t>
    </rPh>
    <phoneticPr fontId="1"/>
  </si>
  <si>
    <r>
      <t xml:space="preserve">地区学経研④
</t>
    </r>
    <r>
      <rPr>
        <sz val="12"/>
        <rFont val="ＭＳ Ｐゴシック"/>
        <family val="3"/>
        <charset val="128"/>
      </rPr>
      <t>オリンピック・パラリンピック観戦</t>
    </r>
    <rPh sb="21" eb="23">
      <t>カンセン</t>
    </rPh>
    <phoneticPr fontId="1"/>
  </si>
  <si>
    <t>丹菅学経研⑤
丹菅教協⑥</t>
    <phoneticPr fontId="1"/>
  </si>
  <si>
    <t>丹菅学経研⑥
丹菅教研拡大推進者会議</t>
    <phoneticPr fontId="1"/>
  </si>
  <si>
    <t>学校開放日②
ふれあい児童会集会　</t>
    <phoneticPr fontId="1"/>
  </si>
  <si>
    <t>校内研⑩
ＰＴＡ定例会③</t>
    <rPh sb="0" eb="2">
      <t>コウナイ</t>
    </rPh>
    <rPh sb="2" eb="3">
      <t>ケン</t>
    </rPh>
    <phoneticPr fontId="1"/>
  </si>
  <si>
    <t>お誕生日給食　
行事検討委員会</t>
    <rPh sb="1" eb="4">
      <t>タンジョウビ</t>
    </rPh>
    <rPh sb="4" eb="6">
      <t>キュウショク</t>
    </rPh>
    <rPh sb="8" eb="10">
      <t>ギョウジ</t>
    </rPh>
    <rPh sb="10" eb="12">
      <t>ケントウ</t>
    </rPh>
    <rPh sb="12" eb="15">
      <t>イインカイ</t>
    </rPh>
    <phoneticPr fontId="1"/>
  </si>
  <si>
    <r>
      <rPr>
        <strike/>
        <sz val="16"/>
        <rFont val="ＭＳ Ｐゴシック"/>
        <family val="3"/>
        <charset val="128"/>
      </rPr>
      <t>修学旅行①</t>
    </r>
    <r>
      <rPr>
        <sz val="16"/>
        <rFont val="ＭＳ Ｐゴシック"/>
        <family val="3"/>
        <charset val="128"/>
      </rPr>
      <t xml:space="preserve">
丹菅教協②</t>
    </r>
    <rPh sb="0" eb="2">
      <t>シュウガク</t>
    </rPh>
    <rPh sb="2" eb="4">
      <t>リョコウ</t>
    </rPh>
    <rPh sb="6" eb="7">
      <t>タン</t>
    </rPh>
    <rPh sb="7" eb="8">
      <t>スゲ</t>
    </rPh>
    <rPh sb="8" eb="10">
      <t>キョウキョウ</t>
    </rPh>
    <phoneticPr fontId="1"/>
  </si>
  <si>
    <r>
      <rPr>
        <strike/>
        <sz val="16"/>
        <rFont val="ＭＳ Ｐゴシック"/>
        <family val="3"/>
        <charset val="128"/>
      </rPr>
      <t>修学旅行③</t>
    </r>
    <r>
      <rPr>
        <sz val="16"/>
        <rFont val="ＭＳ Ｐゴシック"/>
        <family val="3"/>
        <charset val="128"/>
      </rPr>
      <t xml:space="preserve">
春季校外学習（１～６年）</t>
    </r>
    <rPh sb="0" eb="2">
      <t>シュウガク</t>
    </rPh>
    <rPh sb="2" eb="4">
      <t>リョコウ</t>
    </rPh>
    <rPh sb="10" eb="12">
      <t>ガクシュウ</t>
    </rPh>
    <rPh sb="16" eb="17">
      <t>ネン</t>
    </rPh>
    <phoneticPr fontId="1"/>
  </si>
  <si>
    <t>修学旅行①</t>
    <rPh sb="0" eb="2">
      <t>シュウガク</t>
    </rPh>
    <rPh sb="2" eb="4">
      <t>リョコウ</t>
    </rPh>
    <phoneticPr fontId="1"/>
  </si>
  <si>
    <t>福祉講話
修学旅行②</t>
    <rPh sb="0" eb="2">
      <t>フクシ</t>
    </rPh>
    <rPh sb="2" eb="4">
      <t>コウワ</t>
    </rPh>
    <rPh sb="5" eb="7">
      <t>シュウガク</t>
    </rPh>
    <rPh sb="7" eb="9">
      <t>リョコウ</t>
    </rPh>
    <phoneticPr fontId="1"/>
  </si>
  <si>
    <t>修学旅行③
安全点検　クラブ④
へき連振興会議</t>
    <rPh sb="0" eb="2">
      <t>シュウガク</t>
    </rPh>
    <rPh sb="2" eb="4">
      <t>リョコウ</t>
    </rPh>
    <rPh sb="6" eb="8">
      <t>アンゼン</t>
    </rPh>
    <rPh sb="8" eb="10">
      <t>テンケン</t>
    </rPh>
    <rPh sb="18" eb="19">
      <t>レン</t>
    </rPh>
    <rPh sb="19" eb="21">
      <t>シンコウ</t>
    </rPh>
    <rPh sb="21" eb="23">
      <t>カイギ</t>
    </rPh>
    <phoneticPr fontId="1"/>
  </si>
  <si>
    <t>学校開放日① 授業参観，学年懇談会 ＰＴＡ新旧役員会・総会  PTA定例会①</t>
    <rPh sb="0" eb="2">
      <t>ガッコウ</t>
    </rPh>
    <rPh sb="2" eb="5">
      <t>カイホウビ</t>
    </rPh>
    <rPh sb="27" eb="29">
      <t>ソウカイ</t>
    </rPh>
    <phoneticPr fontId="6"/>
  </si>
  <si>
    <t>全国学力学習状況調査</t>
    <rPh sb="0" eb="2">
      <t>ゼンコク</t>
    </rPh>
    <rPh sb="2" eb="4">
      <t>ガクリョク</t>
    </rPh>
    <rPh sb="4" eb="6">
      <t>ガクシュウ</t>
    </rPh>
    <rPh sb="6" eb="8">
      <t>ジョウキョウ</t>
    </rPh>
    <rPh sb="8" eb="10">
      <t>チョウサ</t>
    </rPh>
    <phoneticPr fontId="6"/>
  </si>
  <si>
    <t>休日学級（教育講演会
選書会　環境美化清掃）
県P定期総会　</t>
    <rPh sb="0" eb="2">
      <t>キュウジツ</t>
    </rPh>
    <rPh sb="2" eb="4">
      <t>ガッキュウ</t>
    </rPh>
    <rPh sb="5" eb="7">
      <t>キョウイク</t>
    </rPh>
    <rPh sb="7" eb="10">
      <t>コウエンカイ</t>
    </rPh>
    <rPh sb="11" eb="13">
      <t>センショ</t>
    </rPh>
    <rPh sb="13" eb="14">
      <t>カイ</t>
    </rPh>
    <rPh sb="15" eb="19">
      <t>カンキョウビカ</t>
    </rPh>
    <rPh sb="19" eb="21">
      <t>セイソウ</t>
    </rPh>
    <rPh sb="23" eb="24">
      <t>ケン</t>
    </rPh>
    <rPh sb="25" eb="27">
      <t>テイキ</t>
    </rPh>
    <rPh sb="27" eb="29">
      <t>ソウカイ</t>
    </rPh>
    <phoneticPr fontId="6"/>
  </si>
  <si>
    <t>学年始休業日　
職員会議①</t>
    <rPh sb="0" eb="2">
      <t>ガクネン</t>
    </rPh>
    <rPh sb="2" eb="3">
      <t>ハジ</t>
    </rPh>
    <rPh sb="3" eb="6">
      <t>キュウギョウビ</t>
    </rPh>
    <rPh sb="8" eb="10">
      <t>ショクイン</t>
    </rPh>
    <rPh sb="10" eb="12">
      <t>カイギ</t>
    </rPh>
    <phoneticPr fontId="1"/>
  </si>
  <si>
    <t>新任式・対面式　始業式　
学級開き　登校班編成</t>
    <rPh sb="0" eb="2">
      <t>シンニン</t>
    </rPh>
    <rPh sb="2" eb="3">
      <t>シキ</t>
    </rPh>
    <rPh sb="4" eb="7">
      <t>タイメンシキ</t>
    </rPh>
    <rPh sb="8" eb="11">
      <t>シギョウシキ</t>
    </rPh>
    <rPh sb="13" eb="15">
      <t>ガッキュウ</t>
    </rPh>
    <rPh sb="15" eb="16">
      <t>ビラ</t>
    </rPh>
    <rPh sb="18" eb="21">
      <t>トウコウハン</t>
    </rPh>
    <rPh sb="21" eb="23">
      <t>ヘンセイ</t>
    </rPh>
    <phoneticPr fontId="1"/>
  </si>
  <si>
    <t>縦割り班会議　　</t>
    <rPh sb="0" eb="2">
      <t>タテワ</t>
    </rPh>
    <rPh sb="3" eb="4">
      <t>ハン</t>
    </rPh>
    <rPh sb="4" eb="6">
      <t>カイギ</t>
    </rPh>
    <phoneticPr fontId="6"/>
  </si>
  <si>
    <t>きずなの日　図書集会　</t>
    <phoneticPr fontId="1"/>
  </si>
  <si>
    <t>お花見給食</t>
    <rPh sb="1" eb="3">
      <t>ハナミ</t>
    </rPh>
    <rPh sb="3" eb="5">
      <t>キュウショク</t>
    </rPh>
    <phoneticPr fontId="1"/>
  </si>
  <si>
    <t>学年始休業日</t>
    <rPh sb="0" eb="3">
      <t>ガクネンハジメ</t>
    </rPh>
    <rPh sb="3" eb="6">
      <t>キュウギョウビ</t>
    </rPh>
    <phoneticPr fontId="1"/>
  </si>
  <si>
    <t>職員会議③
心電・心音図</t>
    <rPh sb="0" eb="2">
      <t>ショクイン</t>
    </rPh>
    <rPh sb="2" eb="4">
      <t>カイギ</t>
    </rPh>
    <rPh sb="6" eb="8">
      <t>シンデン</t>
    </rPh>
    <rPh sb="9" eb="12">
      <t>シンオンズ</t>
    </rPh>
    <phoneticPr fontId="6"/>
  </si>
  <si>
    <t>校内研①　お誕生日給食</t>
    <rPh sb="0" eb="3">
      <t>コウナイケン</t>
    </rPh>
    <rPh sb="6" eb="11">
      <t>タンジョウビキュウショク</t>
    </rPh>
    <phoneticPr fontId="6"/>
  </si>
  <si>
    <t>安全点検</t>
    <rPh sb="0" eb="2">
      <t>アンゼン</t>
    </rPh>
    <rPh sb="2" eb="4">
      <t>テンケン</t>
    </rPh>
    <phoneticPr fontId="6"/>
  </si>
  <si>
    <t>ｽﾎﾟｰﾂﾃｽﾄ②</t>
    <phoneticPr fontId="1"/>
  </si>
  <si>
    <t>校内研②</t>
    <rPh sb="0" eb="2">
      <t>コウナイ</t>
    </rPh>
    <rPh sb="2" eb="3">
      <t>ケン</t>
    </rPh>
    <phoneticPr fontId="1"/>
  </si>
  <si>
    <t>あいさつ運動開始 尿検査①</t>
    <rPh sb="4" eb="6">
      <t>ウンドウ</t>
    </rPh>
    <rPh sb="6" eb="8">
      <t>カイシ</t>
    </rPh>
    <rPh sb="9" eb="12">
      <t>ニョウケンサ</t>
    </rPh>
    <phoneticPr fontId="6"/>
  </si>
  <si>
    <t>マイタケ伏せ込み
委員会②　児生連①</t>
    <rPh sb="9" eb="12">
      <t>イインカイ</t>
    </rPh>
    <rPh sb="14" eb="15">
      <t>ジ</t>
    </rPh>
    <rPh sb="15" eb="16">
      <t>セイ</t>
    </rPh>
    <rPh sb="16" eb="17">
      <t>レン</t>
    </rPh>
    <phoneticPr fontId="1"/>
  </si>
  <si>
    <t>お誕生日給食</t>
    <rPh sb="1" eb="4">
      <t>タンジョウビ</t>
    </rPh>
    <rPh sb="4" eb="6">
      <t>キュウショク</t>
    </rPh>
    <phoneticPr fontId="6"/>
  </si>
  <si>
    <t>尿検査②</t>
    <rPh sb="0" eb="3">
      <t>ニョウケンサ</t>
    </rPh>
    <phoneticPr fontId="1"/>
  </si>
  <si>
    <t>耳鼻科・眼科検診</t>
    <rPh sb="0" eb="3">
      <t>ジビカ</t>
    </rPh>
    <rPh sb="4" eb="6">
      <t>ガンカ</t>
    </rPh>
    <rPh sb="6" eb="8">
      <t>ケンシン</t>
    </rPh>
    <phoneticPr fontId="1"/>
  </si>
  <si>
    <t>きずなの日</t>
    <phoneticPr fontId="6"/>
  </si>
  <si>
    <t>丹菅教協③</t>
    <rPh sb="0" eb="1">
      <t>タン</t>
    </rPh>
    <rPh sb="1" eb="2">
      <t>スゲ</t>
    </rPh>
    <rPh sb="2" eb="4">
      <t>キョウキョウ</t>
    </rPh>
    <phoneticPr fontId="1"/>
  </si>
  <si>
    <t>ほっと①</t>
    <phoneticPr fontId="1"/>
  </si>
  <si>
    <t>プール開き</t>
    <rPh sb="3" eb="4">
      <t>ヒラ</t>
    </rPh>
    <phoneticPr fontId="6"/>
  </si>
  <si>
    <t>夏季休業開始
海の日</t>
    <rPh sb="7" eb="8">
      <t>ウミ</t>
    </rPh>
    <rPh sb="9" eb="10">
      <t>ヒ</t>
    </rPh>
    <phoneticPr fontId="1"/>
  </si>
  <si>
    <t>丹菅教協④</t>
    <phoneticPr fontId="1"/>
  </si>
  <si>
    <t xml:space="preserve">丹菅教協④ </t>
    <rPh sb="0" eb="1">
      <t>タン</t>
    </rPh>
    <rPh sb="1" eb="2">
      <t>スゲ</t>
    </rPh>
    <rPh sb="2" eb="4">
      <t>キョウキョウ</t>
    </rPh>
    <phoneticPr fontId="1"/>
  </si>
  <si>
    <t>丹菅教協⑤</t>
    <rPh sb="0" eb="1">
      <t>タン</t>
    </rPh>
    <rPh sb="1" eb="2">
      <t>スゲ</t>
    </rPh>
    <rPh sb="2" eb="4">
      <t>キョウキョウ</t>
    </rPh>
    <phoneticPr fontId="1"/>
  </si>
  <si>
    <t>２学期始業式　
給食開始
小中自然体験活動</t>
    <rPh sb="1" eb="3">
      <t>ガッキ</t>
    </rPh>
    <rPh sb="3" eb="6">
      <t>シギョウシキ</t>
    </rPh>
    <rPh sb="8" eb="10">
      <t>キュウショク</t>
    </rPh>
    <rPh sb="10" eb="12">
      <t>カイシ</t>
    </rPh>
    <rPh sb="13" eb="14">
      <t>ショウ</t>
    </rPh>
    <rPh sb="14" eb="15">
      <t>チュウ</t>
    </rPh>
    <rPh sb="15" eb="17">
      <t>シゼン</t>
    </rPh>
    <rPh sb="17" eb="19">
      <t>タイケン</t>
    </rPh>
    <rPh sb="19" eb="21">
      <t>カツドウ</t>
    </rPh>
    <phoneticPr fontId="1"/>
  </si>
  <si>
    <t>オリンピック・パラリンピック観戦</t>
    <rPh sb="14" eb="16">
      <t>カンセン</t>
    </rPh>
    <phoneticPr fontId="1"/>
  </si>
  <si>
    <t>運動会総練習</t>
    <rPh sb="0" eb="3">
      <t>ウンドウカイ</t>
    </rPh>
    <rPh sb="3" eb="6">
      <t>ソウレンシュウ</t>
    </rPh>
    <phoneticPr fontId="6"/>
  </si>
  <si>
    <t>丹菅教協⑥</t>
    <phoneticPr fontId="1"/>
  </si>
  <si>
    <r>
      <rPr>
        <strike/>
        <sz val="16"/>
        <rFont val="ＭＳ Ｐゴシック"/>
        <family val="3"/>
        <charset val="128"/>
      </rPr>
      <t>福祉講話</t>
    </r>
    <r>
      <rPr>
        <sz val="16"/>
        <rFont val="ＭＳ Ｐゴシック"/>
        <family val="3"/>
        <charset val="128"/>
      </rPr>
      <t xml:space="preserve">
修学旅行②</t>
    </r>
    <rPh sb="0" eb="2">
      <t>フクシ</t>
    </rPh>
    <rPh sb="2" eb="4">
      <t>コウワ</t>
    </rPh>
    <rPh sb="5" eb="7">
      <t>シュウガク</t>
    </rPh>
    <rPh sb="7" eb="9">
      <t>リョコウ</t>
    </rPh>
    <phoneticPr fontId="1"/>
  </si>
  <si>
    <t>修学旅行③
安全点検　クラブ④</t>
    <rPh sb="0" eb="2">
      <t>シュウガク</t>
    </rPh>
    <rPh sb="2" eb="4">
      <t>リョコウ</t>
    </rPh>
    <rPh sb="6" eb="8">
      <t>アンゼン</t>
    </rPh>
    <rPh sb="8" eb="10">
      <t>テンケン</t>
    </rPh>
    <phoneticPr fontId="1"/>
  </si>
  <si>
    <t>職員会議⑨</t>
    <phoneticPr fontId="1"/>
  </si>
  <si>
    <t>校内研⑦</t>
    <phoneticPr fontId="1"/>
  </si>
  <si>
    <t>第５６回丹菅音楽祭</t>
    <rPh sb="0" eb="1">
      <t>ダイ</t>
    </rPh>
    <rPh sb="3" eb="4">
      <t>カイ</t>
    </rPh>
    <rPh sb="4" eb="6">
      <t>タンスゲ</t>
    </rPh>
    <rPh sb="6" eb="9">
      <t>オンガクサイ</t>
    </rPh>
    <phoneticPr fontId="1"/>
  </si>
  <si>
    <t>児生連②</t>
    <rPh sb="0" eb="2">
      <t>ジセイ</t>
    </rPh>
    <rPh sb="2" eb="3">
      <t>レン</t>
    </rPh>
    <phoneticPr fontId="1"/>
  </si>
  <si>
    <t>ほっと⑤</t>
    <phoneticPr fontId="1"/>
  </si>
  <si>
    <t>臨時休業日　丹菅統一授業研</t>
    <rPh sb="0" eb="2">
      <t>リンジ</t>
    </rPh>
    <rPh sb="2" eb="5">
      <t>キュウギョウビ</t>
    </rPh>
    <rPh sb="6" eb="7">
      <t>タン</t>
    </rPh>
    <rPh sb="7" eb="8">
      <t>スゲ</t>
    </rPh>
    <rPh sb="8" eb="10">
      <t>トウイツ</t>
    </rPh>
    <rPh sb="10" eb="13">
      <t>ジュギョウケン</t>
    </rPh>
    <phoneticPr fontId="1"/>
  </si>
  <si>
    <t>２学期終業式　
給食終了</t>
    <rPh sb="1" eb="3">
      <t>ガッキ</t>
    </rPh>
    <rPh sb="3" eb="6">
      <t>シュウギョウシキ</t>
    </rPh>
    <rPh sb="8" eb="10">
      <t>キュウショク</t>
    </rPh>
    <rPh sb="10" eb="12">
      <t>シュウリョウ</t>
    </rPh>
    <phoneticPr fontId="1"/>
  </si>
  <si>
    <t>冬季休業開始</t>
    <phoneticPr fontId="1"/>
  </si>
  <si>
    <t>３学期始業式
職員会議⑫
給食開始　安全点検</t>
    <rPh sb="1" eb="3">
      <t>ガッキ</t>
    </rPh>
    <rPh sb="3" eb="6">
      <t>シギョウシキ</t>
    </rPh>
    <rPh sb="18" eb="20">
      <t>アンゼン</t>
    </rPh>
    <rPh sb="20" eb="22">
      <t>テンケン</t>
    </rPh>
    <phoneticPr fontId="1"/>
  </si>
  <si>
    <t>学校開放日③授業参観
学年懇談会</t>
    <rPh sb="0" eb="2">
      <t>ガッコウ</t>
    </rPh>
    <rPh sb="2" eb="4">
      <t>カイホウ</t>
    </rPh>
    <rPh sb="4" eb="5">
      <t>ニチ</t>
    </rPh>
    <rPh sb="6" eb="8">
      <t>ジュギョウ</t>
    </rPh>
    <rPh sb="8" eb="10">
      <t>サンカン</t>
    </rPh>
    <rPh sb="11" eb="13">
      <t>ガクネン</t>
    </rPh>
    <rPh sb="13" eb="16">
      <t>コンダンカイ</t>
    </rPh>
    <phoneticPr fontId="1"/>
  </si>
  <si>
    <t>職員会議⑭
お誕生日給食</t>
    <rPh sb="0" eb="2">
      <t>ショクイン</t>
    </rPh>
    <rPh sb="2" eb="4">
      <t>カイギ</t>
    </rPh>
    <rPh sb="7" eb="10">
      <t>タンジョウビ</t>
    </rPh>
    <rPh sb="10" eb="12">
      <t>キュウショク</t>
    </rPh>
    <phoneticPr fontId="1"/>
  </si>
  <si>
    <t>修了式　離任式　給食終了　
辞令交付式　大掃除</t>
    <rPh sb="4" eb="7">
      <t>リニンシキ</t>
    </rPh>
    <rPh sb="8" eb="10">
      <t>キュウショク</t>
    </rPh>
    <rPh sb="10" eb="12">
      <t>シュウリョウ</t>
    </rPh>
    <rPh sb="14" eb="16">
      <t>ジレイ</t>
    </rPh>
    <rPh sb="16" eb="19">
      <t>コウフシキ</t>
    </rPh>
    <phoneticPr fontId="1"/>
  </si>
  <si>
    <t>給食開始　
発育測定 委員会①</t>
    <rPh sb="0" eb="2">
      <t>キュウショク</t>
    </rPh>
    <rPh sb="2" eb="4">
      <t>カイシ</t>
    </rPh>
    <rPh sb="6" eb="8">
      <t>ハツイク</t>
    </rPh>
    <rPh sb="8" eb="10">
      <t>ソクテイ</t>
    </rPh>
    <rPh sb="11" eb="14">
      <t>イインカイ</t>
    </rPh>
    <phoneticPr fontId="6"/>
  </si>
  <si>
    <t>安全点検　クラブ①</t>
    <rPh sb="0" eb="2">
      <t>アンゼン</t>
    </rPh>
    <rPh sb="2" eb="4">
      <t>テンケン</t>
    </rPh>
    <phoneticPr fontId="6"/>
  </si>
  <si>
    <t>委員会③
夏季学習会②</t>
    <rPh sb="0" eb="3">
      <t>イインカイ</t>
    </rPh>
    <rPh sb="5" eb="7">
      <t>カキ</t>
    </rPh>
    <rPh sb="7" eb="10">
      <t>ガクシュウカイ</t>
    </rPh>
    <phoneticPr fontId="1"/>
  </si>
  <si>
    <t>１学期終業式　
給食終了</t>
    <rPh sb="8" eb="10">
      <t>キュウショク</t>
    </rPh>
    <rPh sb="10" eb="12">
      <t>シュウリョウ</t>
    </rPh>
    <phoneticPr fontId="6"/>
  </si>
  <si>
    <t>きずなの日　特別場所清掃
小中学校評議員会②</t>
    <rPh sb="4" eb="5">
      <t>ヒ</t>
    </rPh>
    <rPh sb="6" eb="8">
      <t>トクベツ</t>
    </rPh>
    <rPh sb="8" eb="9">
      <t>バ</t>
    </rPh>
    <rPh sb="9" eb="10">
      <t>トコロ</t>
    </rPh>
    <rPh sb="10" eb="12">
      <t>セイソウ</t>
    </rPh>
    <phoneticPr fontId="1"/>
  </si>
  <si>
    <t>丹菅学運研</t>
    <rPh sb="0" eb="1">
      <t>タン</t>
    </rPh>
    <rPh sb="1" eb="2">
      <t>スゲ</t>
    </rPh>
    <rPh sb="2" eb="3">
      <t>ガク</t>
    </rPh>
    <rPh sb="3" eb="4">
      <t>ウン</t>
    </rPh>
    <rPh sb="4" eb="5">
      <t>ケン</t>
    </rPh>
    <phoneticPr fontId="1"/>
  </si>
  <si>
    <t>令和４年度　年間予定表</t>
    <rPh sb="0" eb="2">
      <t>レイワ</t>
    </rPh>
    <phoneticPr fontId="1"/>
  </si>
  <si>
    <t>R４年　４月</t>
    <phoneticPr fontId="1"/>
  </si>
  <si>
    <t xml:space="preserve">学年始休業日　
職員会議② </t>
    <phoneticPr fontId="1"/>
  </si>
  <si>
    <t>○</t>
    <phoneticPr fontId="1"/>
  </si>
  <si>
    <t>きずなの日</t>
    <phoneticPr fontId="1"/>
  </si>
  <si>
    <t>海の日</t>
    <phoneticPr fontId="1"/>
  </si>
  <si>
    <t>１学期終業式　
給食終了　
住宅清掃</t>
    <phoneticPr fontId="1"/>
  </si>
  <si>
    <t>敬老の日</t>
    <phoneticPr fontId="1"/>
  </si>
  <si>
    <t>スポーツの日</t>
    <phoneticPr fontId="1"/>
  </si>
  <si>
    <t>　　</t>
    <phoneticPr fontId="1"/>
  </si>
  <si>
    <t>２学期終業式　
給食終了　
住宅清掃　　</t>
    <phoneticPr fontId="1"/>
  </si>
  <si>
    <t>成人の日</t>
    <phoneticPr fontId="1"/>
  </si>
  <si>
    <t>きずなの日　
特別場所清掃</t>
    <phoneticPr fontId="1"/>
  </si>
  <si>
    <t>修了式　離任式　給食終了　
辞令交付式　村教委挨拶　
大掃除</t>
    <phoneticPr fontId="1"/>
  </si>
  <si>
    <t>校内研⑦</t>
    <phoneticPr fontId="1"/>
  </si>
  <si>
    <t>運動会前日準備</t>
    <phoneticPr fontId="1"/>
  </si>
  <si>
    <t>家庭訪問</t>
    <phoneticPr fontId="1"/>
  </si>
  <si>
    <t>第１回児童総会</t>
    <phoneticPr fontId="1"/>
  </si>
  <si>
    <t xml:space="preserve">
</t>
    <phoneticPr fontId="6"/>
  </si>
  <si>
    <t xml:space="preserve">春季校外学習下見
</t>
    <phoneticPr fontId="6"/>
  </si>
  <si>
    <t>振替休業日（休日学級）</t>
    <phoneticPr fontId="1"/>
  </si>
  <si>
    <t>校内研③</t>
    <phoneticPr fontId="1"/>
  </si>
  <si>
    <t>村内環境美化作業②7:30</t>
    <phoneticPr fontId="1"/>
  </si>
  <si>
    <t xml:space="preserve">
</t>
    <phoneticPr fontId="1"/>
  </si>
  <si>
    <t>生活科交流会①</t>
    <phoneticPr fontId="1"/>
  </si>
  <si>
    <r>
      <t xml:space="preserve">きずなの日　
特別場所清掃
</t>
    </r>
    <r>
      <rPr>
        <sz val="16"/>
        <color rgb="FFFF0000"/>
        <rFont val="ＭＳ Ｐゴシック"/>
        <family val="3"/>
        <charset val="128"/>
      </rPr>
      <t>ことば③</t>
    </r>
    <phoneticPr fontId="1"/>
  </si>
  <si>
    <t>祇園祭</t>
    <phoneticPr fontId="1"/>
  </si>
  <si>
    <r>
      <rPr>
        <sz val="16"/>
        <color theme="3"/>
        <rFont val="ＭＳ Ｐゴシック"/>
        <family val="3"/>
        <charset val="128"/>
      </rPr>
      <t>校内研④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</si>
  <si>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t>学校閉庁日</t>
    <phoneticPr fontId="1"/>
  </si>
  <si>
    <t>運動会総練習（反省会）</t>
    <phoneticPr fontId="1"/>
  </si>
  <si>
    <t>小中運動会　
丹波中清流祭</t>
    <phoneticPr fontId="1"/>
  </si>
  <si>
    <t>振替休業日（運動会）</t>
    <phoneticPr fontId="1"/>
  </si>
  <si>
    <t>村民体育祭</t>
    <phoneticPr fontId="1"/>
  </si>
  <si>
    <r>
      <t xml:space="preserve">きずなの日　安全点検
特別場所清掃
</t>
    </r>
    <r>
      <rPr>
        <sz val="16"/>
        <color rgb="FFFF0000"/>
        <rFont val="ＭＳ Ｐゴシック"/>
        <family val="3"/>
        <charset val="128"/>
      </rPr>
      <t>へき連振興会議</t>
    </r>
    <phoneticPr fontId="1"/>
  </si>
  <si>
    <t>秋季校外学習予備日</t>
    <phoneticPr fontId="1"/>
  </si>
  <si>
    <t>村内環境美化作業③8:30</t>
    <phoneticPr fontId="1"/>
  </si>
  <si>
    <t>スケート教室①</t>
    <phoneticPr fontId="1"/>
  </si>
  <si>
    <r>
      <rPr>
        <sz val="16"/>
        <color theme="3"/>
        <rFont val="ＭＳ Ｐゴシック"/>
        <family val="3"/>
        <charset val="128"/>
      </rPr>
      <t>職員会議⑬</t>
    </r>
    <r>
      <rPr>
        <sz val="16"/>
        <color rgb="FFFF0000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安全点検</t>
    </r>
    <rPh sb="6" eb="8">
      <t>アンゼン</t>
    </rPh>
    <rPh sb="8" eb="10">
      <t>テンケン</t>
    </rPh>
    <phoneticPr fontId="1"/>
  </si>
  <si>
    <t>スケート教室②</t>
    <phoneticPr fontId="1"/>
  </si>
  <si>
    <t>地区学運研⑤</t>
    <phoneticPr fontId="1"/>
  </si>
  <si>
    <t>校内研⑪</t>
    <phoneticPr fontId="1"/>
  </si>
  <si>
    <t>６年生を送る会</t>
    <phoneticPr fontId="1"/>
  </si>
  <si>
    <t>クラブ⑥</t>
    <phoneticPr fontId="1"/>
  </si>
  <si>
    <t>第１４７回卒業証書授与式</t>
    <phoneticPr fontId="1"/>
  </si>
  <si>
    <t>フォローアップ（中）</t>
    <phoneticPr fontId="1"/>
  </si>
  <si>
    <t>丹菅学経研⑥</t>
    <phoneticPr fontId="1"/>
  </si>
  <si>
    <r>
      <rPr>
        <sz val="16"/>
        <rFont val="ＭＳ Ｐゴシック"/>
        <family val="3"/>
        <charset val="128"/>
      </rPr>
      <t>地区学経研⑤</t>
    </r>
    <r>
      <rPr>
        <sz val="16"/>
        <color rgb="FFFF0000"/>
        <rFont val="ＭＳ Ｐゴシック"/>
        <family val="3"/>
        <charset val="128"/>
      </rPr>
      <t>　児生連②</t>
    </r>
    <phoneticPr fontId="1"/>
  </si>
  <si>
    <t xml:space="preserve">安全点検
</t>
    <rPh sb="0" eb="2">
      <t>アンゼン</t>
    </rPh>
    <rPh sb="2" eb="4">
      <t>テンケン</t>
    </rPh>
    <phoneticPr fontId="1"/>
  </si>
  <si>
    <t>丹菅教協総会及び丹菅教協①</t>
    <rPh sb="0" eb="4">
      <t>タンスゲキョウキョウ</t>
    </rPh>
    <rPh sb="4" eb="6">
      <t>ソウカイ</t>
    </rPh>
    <rPh sb="6" eb="7">
      <t>オヨ</t>
    </rPh>
    <phoneticPr fontId="1"/>
  </si>
  <si>
    <t>獅子・篠笛練習</t>
    <rPh sb="0" eb="2">
      <t>シシ</t>
    </rPh>
    <rPh sb="3" eb="5">
      <t>シノブエ</t>
    </rPh>
    <rPh sb="5" eb="7">
      <t>レンシュウ</t>
    </rPh>
    <phoneticPr fontId="1"/>
  </si>
  <si>
    <r>
      <t xml:space="preserve">運動会特別日課開始
きずなの日 お誕生日給食
</t>
    </r>
    <r>
      <rPr>
        <sz val="16"/>
        <color theme="1"/>
        <rFont val="ＭＳ Ｐゴシック"/>
        <family val="3"/>
        <charset val="128"/>
      </rPr>
      <t>小中運動会合同職員会議②</t>
    </r>
    <phoneticPr fontId="1"/>
  </si>
  <si>
    <r>
      <rPr>
        <sz val="14"/>
        <rFont val="ＭＳ Ｐゴシック"/>
        <family val="3"/>
        <charset val="128"/>
      </rPr>
      <t>小中運動会合同職員会議③</t>
    </r>
    <r>
      <rPr>
        <sz val="14"/>
        <color rgb="FFFF0000"/>
        <rFont val="ＭＳ Ｐゴシック"/>
        <family val="3"/>
        <charset val="128"/>
      </rPr>
      <t xml:space="preserve">
就学時検診　</t>
    </r>
    <rPh sb="0" eb="2">
      <t>ショウチュウ</t>
    </rPh>
    <rPh sb="2" eb="5">
      <t>ウンドウカイ</t>
    </rPh>
    <rPh sb="5" eb="7">
      <t>ゴウドウ</t>
    </rPh>
    <rPh sb="7" eb="9">
      <t>ショクイン</t>
    </rPh>
    <rPh sb="9" eb="11">
      <t>カイギ</t>
    </rPh>
    <phoneticPr fontId="1"/>
  </si>
  <si>
    <t>小中学校運営協議会②</t>
    <phoneticPr fontId="1"/>
  </si>
  <si>
    <t>きずなの日　特別場所清掃
小中学校運営協議会③</t>
    <phoneticPr fontId="1"/>
  </si>
  <si>
    <t>第２回児童総会</t>
    <phoneticPr fontId="1"/>
  </si>
  <si>
    <t>夏季休業開始
新校長研修</t>
    <rPh sb="7" eb="10">
      <t>シンコウチョウ</t>
    </rPh>
    <rPh sb="10" eb="12">
      <t>ケンシュウ</t>
    </rPh>
    <phoneticPr fontId="1"/>
  </si>
  <si>
    <r>
      <t xml:space="preserve">職員会議⑥
</t>
    </r>
    <r>
      <rPr>
        <sz val="16"/>
        <rFont val="ＭＳ Ｐゴシック"/>
        <family val="3"/>
        <charset val="128"/>
      </rPr>
      <t>特別支援管理職研修①</t>
    </r>
    <rPh sb="6" eb="8">
      <t>トクベツ</t>
    </rPh>
    <rPh sb="8" eb="10">
      <t>シエン</t>
    </rPh>
    <rPh sb="10" eb="13">
      <t>カンリショク</t>
    </rPh>
    <rPh sb="13" eb="15">
      <t>ケンシュウ</t>
    </rPh>
    <phoneticPr fontId="1"/>
  </si>
  <si>
    <t>県秋季教研（南都留）</t>
    <rPh sb="6" eb="7">
      <t>ミナミ</t>
    </rPh>
    <rPh sb="7" eb="9">
      <t>ツル</t>
    </rPh>
    <phoneticPr fontId="1"/>
  </si>
  <si>
    <t>大月空襲戦争と平和展
フォローアップ（小）</t>
    <phoneticPr fontId="1"/>
  </si>
  <si>
    <t>山の日
大月空襲戦争と平和展</t>
    <phoneticPr fontId="1"/>
  </si>
  <si>
    <t>丹菅研究紀要作成（丹波小）</t>
    <rPh sb="0" eb="1">
      <t>タン</t>
    </rPh>
    <rPh sb="1" eb="2">
      <t>スゲ</t>
    </rPh>
    <rPh sb="2" eb="4">
      <t>ケンキュウ</t>
    </rPh>
    <rPh sb="4" eb="6">
      <t>キヨウ</t>
    </rPh>
    <rPh sb="6" eb="8">
      <t>サクセイ</t>
    </rPh>
    <rPh sb="9" eb="11">
      <t>タンバ</t>
    </rPh>
    <rPh sb="11" eb="12">
      <t>ショウ</t>
    </rPh>
    <phoneticPr fontId="1"/>
  </si>
  <si>
    <t>丹菅教協③
丹菅音楽主任者会議①
体育主任者会議①</t>
    <phoneticPr fontId="1"/>
  </si>
  <si>
    <t>丹菅学経研⑤</t>
    <phoneticPr fontId="1"/>
  </si>
  <si>
    <r>
      <rPr>
        <sz val="16"/>
        <rFont val="ＭＳ Ｐゴシック"/>
        <family val="3"/>
        <charset val="128"/>
      </rPr>
      <t>第57回丹菅音楽祭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地区学運研④</t>
    </r>
    <phoneticPr fontId="1"/>
  </si>
  <si>
    <t>大豆収穫（小中）</t>
    <rPh sb="0" eb="2">
      <t>ダイズ</t>
    </rPh>
    <rPh sb="2" eb="4">
      <t>シュウカク</t>
    </rPh>
    <rPh sb="5" eb="7">
      <t>ショウチュウ</t>
    </rPh>
    <phoneticPr fontId="1"/>
  </si>
  <si>
    <t>獅子・篠笛練習（小中）</t>
    <rPh sb="8" eb="9">
      <t>ショウ</t>
    </rPh>
    <rPh sb="9" eb="10">
      <t>チュウ</t>
    </rPh>
    <phoneticPr fontId="1"/>
  </si>
  <si>
    <t>舞茸伏込予備日</t>
    <rPh sb="0" eb="2">
      <t>マイタケ</t>
    </rPh>
    <rPh sb="2" eb="3">
      <t>フ</t>
    </rPh>
    <rPh sb="3" eb="4">
      <t>コ</t>
    </rPh>
    <rPh sb="4" eb="6">
      <t>ヨビ</t>
    </rPh>
    <rPh sb="6" eb="7">
      <t>ヒ</t>
    </rPh>
    <phoneticPr fontId="1"/>
  </si>
  <si>
    <t>全国学力学習状況調査
（国・算・理）</t>
    <rPh sb="12" eb="13">
      <t>コク</t>
    </rPh>
    <rPh sb="14" eb="15">
      <t>サン</t>
    </rPh>
    <rPh sb="16" eb="17">
      <t>リ</t>
    </rPh>
    <phoneticPr fontId="6"/>
  </si>
  <si>
    <t>○</t>
    <phoneticPr fontId="1"/>
  </si>
  <si>
    <t>授業：６年1３</t>
    <rPh sb="0" eb="2">
      <t>ジュギョウ</t>
    </rPh>
    <rPh sb="4" eb="5">
      <t>ネン</t>
    </rPh>
    <phoneticPr fontId="1"/>
  </si>
  <si>
    <t>給食：６年1２</t>
    <rPh sb="0" eb="2">
      <t>キュウショク</t>
    </rPh>
    <rPh sb="4" eb="5">
      <t>ネン</t>
    </rPh>
    <phoneticPr fontId="1"/>
  </si>
  <si>
    <t>職員会議⑦
校内研⑤</t>
    <phoneticPr fontId="1"/>
  </si>
  <si>
    <t>２学期始業式　給食開始　
特別場所清掃　地区学経研④
小中自然体験活動（保小中）</t>
    <rPh sb="36" eb="37">
      <t>ホ</t>
    </rPh>
    <rPh sb="37" eb="39">
      <t>ショウチュウ</t>
    </rPh>
    <phoneticPr fontId="6"/>
  </si>
  <si>
    <t>体育館清掃</t>
    <phoneticPr fontId="1"/>
  </si>
  <si>
    <t>卒業式会場準備</t>
    <phoneticPr fontId="1"/>
  </si>
  <si>
    <t>新入児説明会・体験入学</t>
    <phoneticPr fontId="1"/>
  </si>
  <si>
    <t>クラブ④</t>
    <phoneticPr fontId="1"/>
  </si>
  <si>
    <t>お誕生日給食</t>
    <phoneticPr fontId="1"/>
  </si>
  <si>
    <r>
      <rPr>
        <sz val="16"/>
        <rFont val="ＭＳ Ｐゴシック"/>
        <family val="3"/>
        <charset val="128"/>
      </rPr>
      <t>もみじ給食</t>
    </r>
    <r>
      <rPr>
        <sz val="16"/>
        <color rgb="FFFF0000"/>
        <rFont val="ＭＳ Ｐゴシック"/>
        <family val="3"/>
        <charset val="128"/>
      </rPr>
      <t>　ほっと④</t>
    </r>
    <phoneticPr fontId="1"/>
  </si>
  <si>
    <t>学校開放日②
ふれあい児童会集会・丹課</t>
    <rPh sb="17" eb="18">
      <t>タン</t>
    </rPh>
    <rPh sb="18" eb="19">
      <t>カ</t>
    </rPh>
    <phoneticPr fontId="1"/>
  </si>
  <si>
    <t>ウインターバイキング給食　</t>
    <phoneticPr fontId="1"/>
  </si>
  <si>
    <t>大豆脱穀（保小中）
校内研⑨</t>
    <rPh sb="0" eb="2">
      <t>ダイズ</t>
    </rPh>
    <rPh sb="2" eb="4">
      <t>ダッコク</t>
    </rPh>
    <rPh sb="5" eb="6">
      <t>ホ</t>
    </rPh>
    <rPh sb="6" eb="8">
      <t>ショウチュウ</t>
    </rPh>
    <phoneticPr fontId="1"/>
  </si>
  <si>
    <t>諸帳簿提出
お誕生日給食</t>
    <phoneticPr fontId="1"/>
  </si>
  <si>
    <t>お誕生日給食　
北教研教育課題研究会③行事検討委員会</t>
    <rPh sb="8" eb="9">
      <t>キタ</t>
    </rPh>
    <rPh sb="9" eb="11">
      <t>キョウケン</t>
    </rPh>
    <rPh sb="11" eb="13">
      <t>キョウイク</t>
    </rPh>
    <rPh sb="13" eb="15">
      <t>カダイ</t>
    </rPh>
    <rPh sb="15" eb="18">
      <t>ケンキュウカイ</t>
    </rPh>
    <rPh sb="19" eb="21">
      <t>ギョウジ</t>
    </rPh>
    <phoneticPr fontId="1"/>
  </si>
  <si>
    <t>学年末休業日～３／３1　</t>
  </si>
  <si>
    <t>給食開始　安全点検　
発育測定   委員会①
地区学経研① 縦割り班会議　</t>
    <rPh sb="0" eb="2">
      <t>キュウショク</t>
    </rPh>
    <rPh sb="2" eb="4">
      <t>カイシ</t>
    </rPh>
    <rPh sb="5" eb="7">
      <t>アンゼン</t>
    </rPh>
    <rPh sb="7" eb="9">
      <t>テンケン</t>
    </rPh>
    <rPh sb="11" eb="13">
      <t>ハツイク</t>
    </rPh>
    <rPh sb="13" eb="15">
      <t>ソクテイ</t>
    </rPh>
    <rPh sb="18" eb="21">
      <t>イインカイ</t>
    </rPh>
    <phoneticPr fontId="6"/>
  </si>
  <si>
    <t xml:space="preserve">避難訓練
クラブ①  </t>
    <phoneticPr fontId="1"/>
  </si>
  <si>
    <t>委員会③
サマーバイキング給食</t>
    <phoneticPr fontId="1"/>
  </si>
  <si>
    <r>
      <t xml:space="preserve">きずなの日　特別場所清掃
</t>
    </r>
    <r>
      <rPr>
        <sz val="14"/>
        <rFont val="ＭＳ Ｐゴシック"/>
        <family val="3"/>
        <charset val="128"/>
      </rPr>
      <t>花いっぱい配布活動(～7日)</t>
    </r>
    <phoneticPr fontId="1"/>
  </si>
  <si>
    <t>あいさつ運動終了
枝豆収穫（保小中）</t>
    <rPh sb="9" eb="11">
      <t>エダマメ</t>
    </rPh>
    <rPh sb="11" eb="13">
      <t>シュウカク</t>
    </rPh>
    <rPh sb="14" eb="15">
      <t>タモツ</t>
    </rPh>
    <rPh sb="15" eb="17">
      <t>ショウチュウ</t>
    </rPh>
    <phoneticPr fontId="1"/>
  </si>
  <si>
    <r>
      <t>きずなの日
あいさつ運動開始　</t>
    </r>
    <r>
      <rPr>
        <sz val="16"/>
        <color rgb="FFFF0000"/>
        <rFont val="ＭＳ Ｐゴシック"/>
        <family val="3"/>
        <charset val="128"/>
      </rPr>
      <t xml:space="preserve">
ことば④</t>
    </r>
    <phoneticPr fontId="1"/>
  </si>
  <si>
    <r>
      <rPr>
        <sz val="16"/>
        <rFont val="ＭＳ Ｐゴシック"/>
        <family val="3"/>
        <charset val="128"/>
      </rPr>
      <t>学校開放日③授業参観
学年懇談会</t>
    </r>
    <r>
      <rPr>
        <sz val="16"/>
        <color rgb="FFFF0000"/>
        <rFont val="ＭＳ Ｐゴシック"/>
        <family val="3"/>
        <charset val="128"/>
      </rPr>
      <t xml:space="preserve">
へき連振興会議</t>
    </r>
    <phoneticPr fontId="1"/>
  </si>
  <si>
    <t xml:space="preserve">昭和の日　学校開放日①
授業参観，学年懇談会　
ＰＴＡ新旧役員会・総会 ・定例会① </t>
    <rPh sb="0" eb="2">
      <t>ショウワ</t>
    </rPh>
    <rPh sb="3" eb="4">
      <t>ヒ</t>
    </rPh>
    <rPh sb="37" eb="40">
      <t>テイレイカイ</t>
    </rPh>
    <phoneticPr fontId="1"/>
  </si>
  <si>
    <t>お誕生日給食
委員会⑤</t>
    <rPh sb="7" eb="10">
      <t>イインカイ</t>
    </rPh>
    <phoneticPr fontId="1"/>
  </si>
  <si>
    <t>防災訓練
委員会⑥</t>
    <phoneticPr fontId="1"/>
  </si>
  <si>
    <t>委員会⑦  
縦割り班会議
丹波中新入生説明会</t>
    <phoneticPr fontId="1"/>
  </si>
  <si>
    <t>丹菅教協事務局引継ぎ
委員会⑧</t>
    <rPh sb="0" eb="1">
      <t>タン</t>
    </rPh>
    <rPh sb="1" eb="2">
      <t>スゲ</t>
    </rPh>
    <rPh sb="2" eb="4">
      <t>キョウキョウ</t>
    </rPh>
    <rPh sb="4" eb="7">
      <t>ジムキョク</t>
    </rPh>
    <rPh sb="7" eb="9">
      <t>ヒキツ</t>
    </rPh>
    <phoneticPr fontId="1"/>
  </si>
  <si>
    <r>
      <rPr>
        <sz val="16"/>
        <rFont val="ＭＳ Ｐゴシック"/>
        <family val="3"/>
        <charset val="128"/>
      </rPr>
      <t>新登校班編成</t>
    </r>
    <r>
      <rPr>
        <sz val="16"/>
        <color rgb="FFFF0000"/>
        <rFont val="ＭＳ Ｐゴシック"/>
        <family val="3"/>
        <charset val="128"/>
      </rPr>
      <t>　ほっと⑧</t>
    </r>
    <phoneticPr fontId="1"/>
  </si>
  <si>
    <t>生活科交流会②
特別支援管理職研修②</t>
    <phoneticPr fontId="1"/>
  </si>
  <si>
    <t>きずなの日　特別場所清掃
水の旅（４年）</t>
    <phoneticPr fontId="1"/>
  </si>
  <si>
    <t>防犯教室</t>
    <phoneticPr fontId="1"/>
  </si>
  <si>
    <t>臨海学校①（５・６年）</t>
    <rPh sb="0" eb="2">
      <t>リンカイ</t>
    </rPh>
    <rPh sb="2" eb="4">
      <t>ガッコウ</t>
    </rPh>
    <rPh sb="9" eb="10">
      <t>ネン</t>
    </rPh>
    <phoneticPr fontId="1"/>
  </si>
  <si>
    <t>臨海学校②（５・６年）</t>
    <phoneticPr fontId="1"/>
  </si>
  <si>
    <t>春季校外学習（１～４年）</t>
    <phoneticPr fontId="1"/>
  </si>
  <si>
    <t>春季校外学習予備日
あいさつ運動終了　</t>
    <phoneticPr fontId="1"/>
  </si>
  <si>
    <r>
      <rPr>
        <sz val="16"/>
        <color theme="1"/>
        <rFont val="ＭＳ Ｐゴシック"/>
        <family val="3"/>
        <charset val="128"/>
      </rPr>
      <t>知能検査（２・５年）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大豆種まき（小）</t>
    </r>
    <rPh sb="0" eb="2">
      <t>チノウ</t>
    </rPh>
    <rPh sb="2" eb="4">
      <t>ケンサ</t>
    </rPh>
    <rPh sb="8" eb="9">
      <t>ネン</t>
    </rPh>
    <rPh sb="11" eb="13">
      <t>ダイズ</t>
    </rPh>
    <rPh sb="13" eb="14">
      <t>タネ</t>
    </rPh>
    <rPh sb="17" eb="18">
      <t>ショウ</t>
    </rPh>
    <phoneticPr fontId="6"/>
  </si>
  <si>
    <r>
      <rPr>
        <sz val="16"/>
        <rFont val="ＭＳ Ｐゴシック"/>
        <family val="3"/>
        <charset val="128"/>
      </rPr>
      <t>お誕生日給食</t>
    </r>
    <r>
      <rPr>
        <sz val="16"/>
        <color rgb="FFFF0000"/>
        <rFont val="ＭＳ Ｐゴシック"/>
        <family val="3"/>
        <charset val="128"/>
      </rPr>
      <t xml:space="preserve">　ほっと②
</t>
    </r>
    <r>
      <rPr>
        <sz val="16"/>
        <color theme="1"/>
        <rFont val="ＭＳ Ｐゴシック"/>
        <family val="3"/>
        <charset val="128"/>
      </rPr>
      <t>夏季学習会①</t>
    </r>
    <phoneticPr fontId="1"/>
  </si>
  <si>
    <t>クラブ③
夏季学習会②</t>
    <phoneticPr fontId="1"/>
  </si>
  <si>
    <t>秋季校外学習（１～６年）</t>
    <rPh sb="10" eb="11">
      <t>ネン</t>
    </rPh>
    <phoneticPr fontId="1"/>
  </si>
  <si>
    <t>諸帳簿提出（６年）</t>
    <rPh sb="7" eb="8">
      <t>ネン</t>
    </rPh>
    <phoneticPr fontId="1"/>
  </si>
  <si>
    <t>きずなの日
花いっぱい植え替え作業
(～12/2で)</t>
    <phoneticPr fontId="1"/>
  </si>
  <si>
    <r>
      <rPr>
        <sz val="14"/>
        <rFont val="ＭＳ Ｐゴシック"/>
        <family val="3"/>
        <charset val="128"/>
      </rPr>
      <t>小中運動会実務者会議①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小中学校運営協議会①</t>
    </r>
    <rPh sb="2" eb="5">
      <t>ウンドウカイ</t>
    </rPh>
    <rPh sb="16" eb="18">
      <t>ウンエイ</t>
    </rPh>
    <rPh sb="18" eb="20">
      <t>キョウギ</t>
    </rPh>
    <rPh sb="20" eb="21">
      <t>カイ</t>
    </rPh>
    <phoneticPr fontId="1"/>
  </si>
  <si>
    <t>きずなの日
諸帳簿提出
特別場所清掃</t>
    <rPh sb="6" eb="7">
      <t>ショ</t>
    </rPh>
    <rPh sb="7" eb="9">
      <t>チョウボ</t>
    </rPh>
    <rPh sb="9" eb="11">
      <t>テイシュツ</t>
    </rPh>
    <rPh sb="12" eb="18">
      <t>トクベツバショセイソウ</t>
    </rPh>
    <phoneticPr fontId="6"/>
  </si>
  <si>
    <t>きずなの日　特別場所清掃
獅子練習（小中）</t>
    <rPh sb="18" eb="20">
      <t>ショウチュウ</t>
    </rPh>
    <phoneticPr fontId="1"/>
  </si>
  <si>
    <t>特別場所清掃</t>
    <rPh sb="0" eb="2">
      <t>トクベツ</t>
    </rPh>
    <rPh sb="2" eb="4">
      <t>バショ</t>
    </rPh>
    <rPh sb="4" eb="6">
      <t>セイソウ</t>
    </rPh>
    <phoneticPr fontId="1"/>
  </si>
  <si>
    <t>校内研⑥</t>
    <phoneticPr fontId="6"/>
  </si>
  <si>
    <t>きずなの日
特別場所清掃</t>
    <phoneticPr fontId="1"/>
  </si>
  <si>
    <t>きずなの日　特別場所清掃
丹菅教協会計引継ぎ
お誕生日給食　</t>
    <rPh sb="13" eb="14">
      <t>タン</t>
    </rPh>
    <rPh sb="14" eb="15">
      <t>スゲ</t>
    </rPh>
    <rPh sb="15" eb="17">
      <t>キョウキョウ</t>
    </rPh>
    <rPh sb="17" eb="19">
      <t>カイケイ</t>
    </rPh>
    <rPh sb="19" eb="21">
      <t>ヒキツ</t>
    </rPh>
    <phoneticPr fontId="1"/>
  </si>
  <si>
    <t>クラブ⑤
児童会役員選挙</t>
    <phoneticPr fontId="1"/>
  </si>
  <si>
    <t>諸帳簿提出（１～５年）
特別場所清掃</t>
    <rPh sb="9" eb="10">
      <t>ネン</t>
    </rPh>
    <phoneticPr fontId="1"/>
  </si>
  <si>
    <r>
      <rPr>
        <sz val="16"/>
        <rFont val="ＭＳ Ｐゴシック"/>
        <family val="3"/>
        <charset val="128"/>
      </rPr>
      <t>個人面談</t>
    </r>
    <r>
      <rPr>
        <sz val="16"/>
        <color rgb="FFFF0000"/>
        <rFont val="ＭＳ Ｐゴシック"/>
        <family val="3"/>
        <charset val="128"/>
      </rPr>
      <t>　ほっと⑥</t>
    </r>
    <phoneticPr fontId="1"/>
  </si>
  <si>
    <t>きずなの日
委員会②　特別場所清掃
県校長会定期総大会</t>
    <rPh sb="4" eb="5">
      <t>ヒ</t>
    </rPh>
    <rPh sb="11" eb="17">
      <t>トクベツバショセイソウ</t>
    </rPh>
    <phoneticPr fontId="1"/>
  </si>
  <si>
    <t>お誕生日給食
舞茸伏込（小中）</t>
    <rPh sb="1" eb="4">
      <t>タンジョウビ</t>
    </rPh>
    <rPh sb="4" eb="6">
      <t>キュウショク</t>
    </rPh>
    <phoneticPr fontId="6"/>
  </si>
  <si>
    <r>
      <t>ほっと⑨　</t>
    </r>
    <r>
      <rPr>
        <sz val="16"/>
        <rFont val="ＭＳ Ｐゴシック"/>
        <family val="3"/>
        <charset val="128"/>
      </rPr>
      <t>丹波中卒業式　</t>
    </r>
    <phoneticPr fontId="1"/>
  </si>
  <si>
    <t>卒業おめでとう
バイキング給食</t>
    <phoneticPr fontId="1"/>
  </si>
  <si>
    <r>
      <t xml:space="preserve">管理主事訪問
</t>
    </r>
    <r>
      <rPr>
        <sz val="16"/>
        <rFont val="ＭＳ Ｐゴシック"/>
        <family val="3"/>
        <charset val="128"/>
      </rPr>
      <t>プール開き</t>
    </r>
    <phoneticPr fontId="1"/>
  </si>
  <si>
    <t>ことば①</t>
    <phoneticPr fontId="1"/>
  </si>
  <si>
    <t>きずなの日
特別場所清掃</t>
    <rPh sb="4" eb="5">
      <t>ヒ</t>
    </rPh>
    <phoneticPr fontId="1"/>
  </si>
  <si>
    <r>
      <rPr>
        <sz val="16"/>
        <rFont val="ＭＳ Ｐゴシック"/>
        <family val="3"/>
        <charset val="128"/>
      </rPr>
      <t>小中運動会合同練習</t>
    </r>
    <r>
      <rPr>
        <sz val="16"/>
        <color theme="3"/>
        <rFont val="ＭＳ Ｐゴシック"/>
        <family val="3"/>
        <charset val="128"/>
      </rPr>
      <t xml:space="preserve">
</t>
    </r>
    <phoneticPr fontId="1"/>
  </si>
  <si>
    <t>職員会議⑧　</t>
    <phoneticPr fontId="1"/>
  </si>
  <si>
    <t>職員会議⑧　</t>
    <phoneticPr fontId="1"/>
  </si>
  <si>
    <t>給食開始　安全点検
発育測定   委員会①
縦割り班会議　</t>
    <rPh sb="0" eb="2">
      <t>キュウショク</t>
    </rPh>
    <rPh sb="2" eb="4">
      <t>カイシ</t>
    </rPh>
    <rPh sb="5" eb="7">
      <t>アンゼン</t>
    </rPh>
    <rPh sb="7" eb="9">
      <t>テンケン</t>
    </rPh>
    <rPh sb="10" eb="12">
      <t>ハツイク</t>
    </rPh>
    <rPh sb="12" eb="14">
      <t>ソクテイ</t>
    </rPh>
    <rPh sb="17" eb="20">
      <t>イインカイ</t>
    </rPh>
    <phoneticPr fontId="6"/>
  </si>
  <si>
    <t>きずなの日
図書集会　</t>
    <phoneticPr fontId="1"/>
  </si>
  <si>
    <r>
      <rPr>
        <sz val="16"/>
        <rFont val="ＭＳ Ｐゴシック"/>
        <family val="3"/>
        <charset val="128"/>
      </rPr>
      <t>お花見給食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/>
    </r>
    <rPh sb="1" eb="3">
      <t>ハナミ</t>
    </rPh>
    <rPh sb="3" eb="5">
      <t>キュウショク</t>
    </rPh>
    <phoneticPr fontId="1"/>
  </si>
  <si>
    <t>職員会議③</t>
    <phoneticPr fontId="1"/>
  </si>
  <si>
    <t>校内研①</t>
    <phoneticPr fontId="1"/>
  </si>
  <si>
    <t>振替休業日（学校開放日）</t>
    <rPh sb="6" eb="8">
      <t>ガッコウ</t>
    </rPh>
    <rPh sb="8" eb="11">
      <t>カイホウビ</t>
    </rPh>
    <phoneticPr fontId="1"/>
  </si>
  <si>
    <t>きずなの日　青葉給食 
体力ﾃｽﾄ①</t>
    <rPh sb="12" eb="14">
      <t>タイリョク</t>
    </rPh>
    <phoneticPr fontId="1"/>
  </si>
  <si>
    <r>
      <t xml:space="preserve">職員会議④
</t>
    </r>
    <r>
      <rPr>
        <sz val="16"/>
        <rFont val="ＭＳ Ｐゴシック"/>
        <family val="3"/>
        <charset val="128"/>
      </rPr>
      <t>体力ﾃｽﾄ②</t>
    </r>
    <rPh sb="0" eb="2">
      <t>ショクイン</t>
    </rPh>
    <rPh sb="2" eb="4">
      <t>カイギ</t>
    </rPh>
    <rPh sb="6" eb="8">
      <t>タイリョク</t>
    </rPh>
    <phoneticPr fontId="6"/>
  </si>
  <si>
    <t>校内研②</t>
    <phoneticPr fontId="1"/>
  </si>
  <si>
    <t>あいさつ運動開始</t>
    <rPh sb="4" eb="6">
      <t>ウンドウ</t>
    </rPh>
    <rPh sb="6" eb="8">
      <t>カイシ</t>
    </rPh>
    <phoneticPr fontId="6"/>
  </si>
  <si>
    <t>ささら獅子舞学習会（小中）</t>
    <rPh sb="3" eb="6">
      <t>シシマイ</t>
    </rPh>
    <rPh sb="6" eb="9">
      <t>ガクシュウカイ</t>
    </rPh>
    <rPh sb="10" eb="12">
      <t>ショウチュウ</t>
    </rPh>
    <phoneticPr fontId="1"/>
  </si>
  <si>
    <t>きずなの日
委員会②</t>
    <rPh sb="4" eb="5">
      <t>ヒ</t>
    </rPh>
    <phoneticPr fontId="1"/>
  </si>
  <si>
    <t>小中学校運営協議会①</t>
    <rPh sb="4" eb="6">
      <t>ウンエイ</t>
    </rPh>
    <rPh sb="6" eb="8">
      <t>キョウギ</t>
    </rPh>
    <rPh sb="8" eb="9">
      <t>カイ</t>
    </rPh>
    <phoneticPr fontId="1"/>
  </si>
  <si>
    <r>
      <rPr>
        <sz val="16"/>
        <rFont val="ＭＳ Ｐゴシック"/>
        <family val="3"/>
        <charset val="128"/>
      </rPr>
      <t xml:space="preserve">安全点検
</t>
    </r>
    <r>
      <rPr>
        <sz val="16"/>
        <color theme="3"/>
        <rFont val="ＭＳ Ｐゴシック"/>
        <family val="3"/>
        <charset val="128"/>
      </rPr>
      <t>職員会議⑤</t>
    </r>
    <rPh sb="0" eb="2">
      <t>アンゼン</t>
    </rPh>
    <rPh sb="2" eb="4">
      <t>テンケン</t>
    </rPh>
    <phoneticPr fontId="6"/>
  </si>
  <si>
    <t>きずなの日
水の旅（４年）</t>
    <phoneticPr fontId="1"/>
  </si>
  <si>
    <t>給食試食会　大豆苗植え</t>
    <rPh sb="6" eb="8">
      <t>ダイズ</t>
    </rPh>
    <rPh sb="8" eb="9">
      <t>ナエ</t>
    </rPh>
    <rPh sb="9" eb="10">
      <t>ウ</t>
    </rPh>
    <phoneticPr fontId="1"/>
  </si>
  <si>
    <t>お誕生日給食　</t>
    <phoneticPr fontId="1"/>
  </si>
  <si>
    <t>プール開き</t>
    <phoneticPr fontId="1"/>
  </si>
  <si>
    <r>
      <rPr>
        <sz val="16"/>
        <rFont val="ＭＳ Ｐゴシック"/>
        <family val="3"/>
        <charset val="128"/>
      </rPr>
      <t>臨海学校③（５・６年）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安全点検</t>
    </r>
    <rPh sb="12" eb="14">
      <t>アンゼン</t>
    </rPh>
    <rPh sb="14" eb="16">
      <t>テンケン</t>
    </rPh>
    <phoneticPr fontId="6"/>
  </si>
  <si>
    <t>獅子・篠笛練習（小中）</t>
    <rPh sb="8" eb="10">
      <t>ショウチュウ</t>
    </rPh>
    <phoneticPr fontId="1"/>
  </si>
  <si>
    <r>
      <rPr>
        <sz val="16"/>
        <rFont val="ＭＳ Ｐゴシック"/>
        <family val="3"/>
        <charset val="128"/>
      </rPr>
      <t>お誕生日給食</t>
    </r>
    <r>
      <rPr>
        <sz val="16"/>
        <color rgb="FFFF0000"/>
        <rFont val="ＭＳ Ｐゴシック"/>
        <family val="3"/>
        <charset val="128"/>
      </rPr>
      <t/>
    </r>
    <phoneticPr fontId="1"/>
  </si>
  <si>
    <t>１学期終業式　
給食終了</t>
    <phoneticPr fontId="1"/>
  </si>
  <si>
    <t>夏季休業開始</t>
    <phoneticPr fontId="1"/>
  </si>
  <si>
    <t>山の日</t>
    <phoneticPr fontId="1"/>
  </si>
  <si>
    <t>２学期始業式　給食開始
小中自然体験活動（保小中）</t>
    <rPh sb="21" eb="22">
      <t>ホ</t>
    </rPh>
    <rPh sb="22" eb="24">
      <t>ショウチュウ</t>
    </rPh>
    <phoneticPr fontId="6"/>
  </si>
  <si>
    <t>きずなの日 お誕生日給食</t>
    <phoneticPr fontId="1"/>
  </si>
  <si>
    <t>小中運動会合同練習</t>
    <rPh sb="0" eb="2">
      <t>ショウチュウ</t>
    </rPh>
    <rPh sb="2" eb="5">
      <t>ウンドウカイ</t>
    </rPh>
    <rPh sb="5" eb="7">
      <t>ゴウドウ</t>
    </rPh>
    <rPh sb="7" eb="9">
      <t>レンシュウ</t>
    </rPh>
    <phoneticPr fontId="1"/>
  </si>
  <si>
    <t>獅子・篠笛練習（小中）
ＰＴＡ定例会②</t>
    <rPh sb="8" eb="10">
      <t>ショウチュウ</t>
    </rPh>
    <phoneticPr fontId="1"/>
  </si>
  <si>
    <t>きずなの日
獅子練習（小中）</t>
    <rPh sb="11" eb="13">
      <t>ショウチュウ</t>
    </rPh>
    <phoneticPr fontId="1"/>
  </si>
  <si>
    <t>運動会総練習</t>
    <phoneticPr fontId="1"/>
  </si>
  <si>
    <t>きずなの日
あいさつ運動開始</t>
    <phoneticPr fontId="1"/>
  </si>
  <si>
    <t>きずなの日　安全点検</t>
    <phoneticPr fontId="1"/>
  </si>
  <si>
    <t>もみじ給食</t>
    <phoneticPr fontId="1"/>
  </si>
  <si>
    <t>丹波小学校
学校創立記念日</t>
    <rPh sb="0" eb="5">
      <t>タバショウガッコウ</t>
    </rPh>
    <phoneticPr fontId="1"/>
  </si>
  <si>
    <r>
      <rPr>
        <sz val="16"/>
        <rFont val="ＭＳ Ｐゴシック"/>
        <family val="3"/>
        <charset val="128"/>
      </rPr>
      <t>第57回丹菅音楽祭</t>
    </r>
    <r>
      <rPr>
        <sz val="16"/>
        <color rgb="FFFF0000"/>
        <rFont val="ＭＳ Ｐゴシック"/>
        <family val="3"/>
        <charset val="128"/>
      </rPr>
      <t/>
    </r>
    <phoneticPr fontId="1"/>
  </si>
  <si>
    <t>職員会議⑩</t>
    <phoneticPr fontId="1"/>
  </si>
  <si>
    <r>
      <rPr>
        <sz val="16"/>
        <rFont val="ＭＳ Ｐゴシック"/>
        <family val="3"/>
        <charset val="128"/>
      </rPr>
      <t>きずなの日</t>
    </r>
    <r>
      <rPr>
        <sz val="16"/>
        <color rgb="FFFF0000"/>
        <rFont val="ＭＳ Ｐゴシック"/>
        <family val="3"/>
        <charset val="128"/>
      </rPr>
      <t/>
    </r>
    <phoneticPr fontId="1"/>
  </si>
  <si>
    <t>生活科交流会②</t>
    <phoneticPr fontId="1"/>
  </si>
  <si>
    <t>職員会議⑪</t>
    <phoneticPr fontId="1"/>
  </si>
  <si>
    <t>個人面談</t>
    <phoneticPr fontId="1"/>
  </si>
  <si>
    <t>２学期終業式　
給食終了</t>
    <phoneticPr fontId="1"/>
  </si>
  <si>
    <r>
      <rPr>
        <sz val="14"/>
        <rFont val="ＭＳ Ｐゴシック"/>
        <family val="3"/>
        <charset val="128"/>
      </rPr>
      <t>３学期始業式</t>
    </r>
    <r>
      <rPr>
        <sz val="14"/>
        <color rgb="FFFF0000"/>
        <rFont val="ＭＳ Ｐゴシック"/>
        <family val="3"/>
        <charset val="128"/>
      </rPr>
      <t xml:space="preserve">　
</t>
    </r>
    <r>
      <rPr>
        <sz val="14"/>
        <rFont val="ＭＳ Ｐゴシック"/>
        <family val="3"/>
        <charset val="128"/>
      </rPr>
      <t>職員会議⑫　給食開始　安全点検</t>
    </r>
    <rPh sb="1" eb="3">
      <t>ガッキ</t>
    </rPh>
    <rPh sb="3" eb="6">
      <t>シギョウシキ</t>
    </rPh>
    <rPh sb="19" eb="21">
      <t>アンゼン</t>
    </rPh>
    <rPh sb="21" eb="23">
      <t>テンケン</t>
    </rPh>
    <phoneticPr fontId="1"/>
  </si>
  <si>
    <t>きずなの日
書きぞめ大会</t>
    <phoneticPr fontId="1"/>
  </si>
  <si>
    <t>校内研⑩
ＰＴＡ定例会③</t>
    <phoneticPr fontId="1"/>
  </si>
  <si>
    <t>学校開放日③授業参観
学年懇談会</t>
    <phoneticPr fontId="1"/>
  </si>
  <si>
    <t>きずなの日
小中学校運営協議会③</t>
    <phoneticPr fontId="1"/>
  </si>
  <si>
    <t>篠笛練習（小中）</t>
    <rPh sb="0" eb="2">
      <t>シノブエ</t>
    </rPh>
    <rPh sb="2" eb="4">
      <t>レンシュウ</t>
    </rPh>
    <rPh sb="5" eb="6">
      <t>ショウ</t>
    </rPh>
    <rPh sb="6" eb="7">
      <t>チュウ</t>
    </rPh>
    <phoneticPr fontId="1"/>
  </si>
  <si>
    <r>
      <rPr>
        <sz val="16"/>
        <rFont val="ＭＳ Ｐゴシック"/>
        <family val="3"/>
        <charset val="128"/>
      </rPr>
      <t>味噌造り（小中）</t>
    </r>
    <r>
      <rPr>
        <sz val="16"/>
        <color rgb="FFFF0000"/>
        <rFont val="ＭＳ Ｐゴシック"/>
        <family val="3"/>
        <charset val="128"/>
      </rPr>
      <t/>
    </r>
    <rPh sb="0" eb="2">
      <t>ミソ</t>
    </rPh>
    <rPh sb="2" eb="3">
      <t>ヅク</t>
    </rPh>
    <rPh sb="5" eb="6">
      <t>ショウ</t>
    </rPh>
    <rPh sb="6" eb="7">
      <t>チュウ</t>
    </rPh>
    <phoneticPr fontId="1"/>
  </si>
  <si>
    <t>委員会⑧</t>
    <phoneticPr fontId="1"/>
  </si>
  <si>
    <t>きずなの日
お誕生日給食　</t>
    <phoneticPr fontId="1"/>
  </si>
  <si>
    <t>新登校班編成</t>
    <phoneticPr fontId="1"/>
  </si>
  <si>
    <r>
      <t xml:space="preserve">きずなの日
</t>
    </r>
    <r>
      <rPr>
        <sz val="14"/>
        <rFont val="ＭＳ Ｐゴシック"/>
        <family val="3"/>
        <charset val="128"/>
      </rPr>
      <t>花いっぱい配布活動(～7日)</t>
    </r>
    <phoneticPr fontId="1"/>
  </si>
  <si>
    <t>丹波中卒業式　</t>
    <phoneticPr fontId="1"/>
  </si>
  <si>
    <t>職員会議　安全点検
お誕生日給食</t>
    <rPh sb="0" eb="2">
      <t>ショクイン</t>
    </rPh>
    <rPh sb="2" eb="4">
      <t>カイギ</t>
    </rPh>
    <rPh sb="5" eb="7">
      <t>アンゼン</t>
    </rPh>
    <rPh sb="7" eb="9">
      <t>テンケン</t>
    </rPh>
    <phoneticPr fontId="1"/>
  </si>
  <si>
    <t>修了式　離任式　給食終了</t>
    <phoneticPr fontId="1"/>
  </si>
  <si>
    <t>令和４年度　年間予定表　丹波小学校</t>
    <rPh sb="0" eb="2">
      <t>レイワ</t>
    </rPh>
    <rPh sb="12" eb="14">
      <t>タンバ</t>
    </rPh>
    <rPh sb="14" eb="17">
      <t>ショウガッコウ</t>
    </rPh>
    <phoneticPr fontId="1"/>
  </si>
  <si>
    <r>
      <rPr>
        <sz val="16"/>
        <rFont val="ＭＳ Ｐゴシック"/>
        <family val="3"/>
        <charset val="128"/>
      </rPr>
      <t>給食試食会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救急救命法講習会　</t>
    </r>
    <r>
      <rPr>
        <sz val="16"/>
        <color rgb="FFFF0000"/>
        <rFont val="ＭＳ Ｐゴシック"/>
        <family val="3"/>
        <charset val="128"/>
      </rPr>
      <t xml:space="preserve">
プール説明会　　</t>
    </r>
    <phoneticPr fontId="1"/>
  </si>
  <si>
    <t>フォローアップ（中）</t>
    <rPh sb="8" eb="9">
      <t>ナカ</t>
    </rPh>
    <phoneticPr fontId="1"/>
  </si>
  <si>
    <r>
      <rPr>
        <sz val="16"/>
        <rFont val="ＭＳ Ｐゴシック"/>
        <family val="3"/>
        <charset val="128"/>
      </rPr>
      <t>獅子練習（小中）
武蔵大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ＰＴＡ定例会②</t>
    </r>
    <r>
      <rPr>
        <sz val="16"/>
        <color rgb="FFFF0000"/>
        <rFont val="ＭＳ Ｐゴシック"/>
        <family val="3"/>
        <charset val="128"/>
      </rPr>
      <t>　ほっと③</t>
    </r>
    <rPh sb="5" eb="7">
      <t>ショウチュウ</t>
    </rPh>
    <rPh sb="9" eb="11">
      <t>ムサシ</t>
    </rPh>
    <phoneticPr fontId="1"/>
  </si>
  <si>
    <t>安全点検
防災訓練
大月空襲展実行委員②</t>
    <rPh sb="10" eb="12">
      <t>オオツキ</t>
    </rPh>
    <rPh sb="12" eb="14">
      <t>クウシュウ</t>
    </rPh>
    <rPh sb="14" eb="15">
      <t>テン</t>
    </rPh>
    <rPh sb="15" eb="17">
      <t>ジッコウ</t>
    </rPh>
    <rPh sb="17" eb="19">
      <t>イイン</t>
    </rPh>
    <phoneticPr fontId="6"/>
  </si>
  <si>
    <t>北教研教育課題研究会②</t>
    <rPh sb="0" eb="1">
      <t>キタ</t>
    </rPh>
    <rPh sb="1" eb="3">
      <t>キョウケン</t>
    </rPh>
    <rPh sb="3" eb="5">
      <t>キョウイク</t>
    </rPh>
    <rPh sb="5" eb="7">
      <t>カダイ</t>
    </rPh>
    <rPh sb="7" eb="10">
      <t>ケンキュウカイ</t>
    </rPh>
    <phoneticPr fontId="1"/>
  </si>
  <si>
    <t>第２回児童総会
学校指導重点説明会</t>
    <rPh sb="8" eb="10">
      <t>ガッコウ</t>
    </rPh>
    <rPh sb="10" eb="12">
      <t>シドウ</t>
    </rPh>
    <rPh sb="12" eb="14">
      <t>ジュウテン</t>
    </rPh>
    <rPh sb="14" eb="17">
      <t>セツメイカイ</t>
    </rPh>
    <phoneticPr fontId="1"/>
  </si>
  <si>
    <t>新校長研修
北教研研究推進者会議①</t>
    <rPh sb="0" eb="3">
      <t>シンコウチョウ</t>
    </rPh>
    <rPh sb="3" eb="5">
      <t>ケンシュウ</t>
    </rPh>
    <rPh sb="6" eb="7">
      <t>キタ</t>
    </rPh>
    <rPh sb="7" eb="9">
      <t>キョウケン</t>
    </rPh>
    <rPh sb="9" eb="11">
      <t>ケンキュウ</t>
    </rPh>
    <rPh sb="11" eb="13">
      <t>スイシン</t>
    </rPh>
    <rPh sb="13" eb="14">
      <t>シャ</t>
    </rPh>
    <rPh sb="14" eb="16">
      <t>カイギ</t>
    </rPh>
    <phoneticPr fontId="6"/>
  </si>
  <si>
    <t>振替休業日（学校開放日）
北教研春季集会
退職者激励集会</t>
    <rPh sb="6" eb="8">
      <t>ガッコウ</t>
    </rPh>
    <rPh sb="8" eb="11">
      <t>カイホウビ</t>
    </rPh>
    <rPh sb="13" eb="14">
      <t>キタ</t>
    </rPh>
    <rPh sb="14" eb="16">
      <t>キョウケン</t>
    </rPh>
    <rPh sb="16" eb="18">
      <t>シュンキ</t>
    </rPh>
    <rPh sb="18" eb="20">
      <t>シュウカイ</t>
    </rPh>
    <rPh sb="21" eb="24">
      <t>タイショクシャ</t>
    </rPh>
    <rPh sb="24" eb="26">
      <t>ゲキレイ</t>
    </rPh>
    <rPh sb="26" eb="28">
      <t>シュウカイ</t>
    </rPh>
    <phoneticPr fontId="1"/>
  </si>
  <si>
    <r>
      <rPr>
        <sz val="16"/>
        <rFont val="ＭＳ Ｐゴシック"/>
        <family val="3"/>
        <charset val="128"/>
      </rPr>
      <t>大月空襲展前日準備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第２回県教頭研修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フォローアップ（小中）</t>
    </r>
    <rPh sb="0" eb="2">
      <t>オオツキ</t>
    </rPh>
    <rPh sb="2" eb="4">
      <t>クウシュウ</t>
    </rPh>
    <rPh sb="4" eb="5">
      <t>テン</t>
    </rPh>
    <rPh sb="5" eb="7">
      <t>ゼンジツ</t>
    </rPh>
    <rPh sb="7" eb="9">
      <t>ジュンビ</t>
    </rPh>
    <phoneticPr fontId="1"/>
  </si>
  <si>
    <r>
      <t xml:space="preserve">獅子・篠笛練習（小中）
</t>
    </r>
    <r>
      <rPr>
        <sz val="16"/>
        <rFont val="ＭＳ Ｐゴシック"/>
        <family val="3"/>
        <charset val="128"/>
      </rPr>
      <t>学校図書研③</t>
    </r>
    <rPh sb="8" eb="9">
      <t>ショウ</t>
    </rPh>
    <rPh sb="9" eb="10">
      <t>チュウ</t>
    </rPh>
    <rPh sb="12" eb="14">
      <t>ガッコウ</t>
    </rPh>
    <rPh sb="14" eb="16">
      <t>トショ</t>
    </rPh>
    <rPh sb="16" eb="17">
      <t>ケン</t>
    </rPh>
    <phoneticPr fontId="1"/>
  </si>
  <si>
    <t>安全点検
図美展研究会①</t>
    <rPh sb="0" eb="2">
      <t>アンゼン</t>
    </rPh>
    <rPh sb="2" eb="4">
      <t>テンケン</t>
    </rPh>
    <rPh sb="5" eb="6">
      <t>ズ</t>
    </rPh>
    <rPh sb="6" eb="8">
      <t>ビテン</t>
    </rPh>
    <rPh sb="8" eb="11">
      <t>ケンキュウカイ</t>
    </rPh>
    <phoneticPr fontId="1"/>
  </si>
  <si>
    <t>冬季休業開始
図美展研究会②</t>
    <rPh sb="7" eb="8">
      <t>ズ</t>
    </rPh>
    <rPh sb="8" eb="10">
      <t>ビテン</t>
    </rPh>
    <rPh sb="10" eb="13">
      <t>ケンキュウカイ</t>
    </rPh>
    <phoneticPr fontId="1"/>
  </si>
  <si>
    <r>
      <t xml:space="preserve">県教育課程説明会③
</t>
    </r>
    <r>
      <rPr>
        <sz val="16"/>
        <rFont val="ＭＳ Ｐゴシック"/>
        <family val="3"/>
        <charset val="128"/>
      </rPr>
      <t>フォローアップ（小）
県教育研究所公開研究会</t>
    </r>
    <rPh sb="18" eb="19">
      <t>ショウ</t>
    </rPh>
    <rPh sb="21" eb="22">
      <t>ケン</t>
    </rPh>
    <rPh sb="22" eb="24">
      <t>キョウイク</t>
    </rPh>
    <rPh sb="24" eb="27">
      <t>ケンキュウジョ</t>
    </rPh>
    <rPh sb="27" eb="29">
      <t>コウカイ</t>
    </rPh>
    <rPh sb="29" eb="32">
      <t>ケンキュウカイ</t>
    </rPh>
    <phoneticPr fontId="1"/>
  </si>
  <si>
    <t>PTA関ブロ山梨大会</t>
    <rPh sb="3" eb="4">
      <t>セキ</t>
    </rPh>
    <rPh sb="6" eb="8">
      <t>ヤマナシ</t>
    </rPh>
    <rPh sb="8" eb="10">
      <t>タイカイ</t>
    </rPh>
    <phoneticPr fontId="1"/>
  </si>
  <si>
    <t>県民大行動討論集会</t>
    <rPh sb="0" eb="2">
      <t>ケンミン</t>
    </rPh>
    <rPh sb="2" eb="5">
      <t>ダイコウドウ</t>
    </rPh>
    <rPh sb="5" eb="7">
      <t>トウロン</t>
    </rPh>
    <rPh sb="7" eb="9">
      <t>シュウカイ</t>
    </rPh>
    <phoneticPr fontId="1"/>
  </si>
  <si>
    <t>県PTA大会</t>
    <rPh sb="0" eb="1">
      <t>ケン</t>
    </rPh>
    <rPh sb="4" eb="6">
      <t>タイカイ</t>
    </rPh>
    <phoneticPr fontId="1"/>
  </si>
  <si>
    <r>
      <rPr>
        <sz val="16"/>
        <rFont val="ＭＳ Ｐゴシック"/>
        <family val="3"/>
        <charset val="128"/>
      </rPr>
      <t>校長会研究集会（小）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歯科保健指導</t>
    </r>
    <rPh sb="5" eb="7">
      <t>シュウカイ</t>
    </rPh>
    <rPh sb="8" eb="9">
      <t>ショウ</t>
    </rPh>
    <rPh sb="11" eb="13">
      <t>シカ</t>
    </rPh>
    <rPh sb="13" eb="15">
      <t>ホケン</t>
    </rPh>
    <rPh sb="15" eb="17">
      <t>シドウ</t>
    </rPh>
    <phoneticPr fontId="1"/>
  </si>
  <si>
    <t>書き初め審査会
校長会研究集会（中）</t>
    <rPh sb="0" eb="1">
      <t>カ</t>
    </rPh>
    <rPh sb="2" eb="3">
      <t>ゾ</t>
    </rPh>
    <rPh sb="4" eb="7">
      <t>シンサカイ</t>
    </rPh>
    <rPh sb="8" eb="11">
      <t>コウチョウカイ</t>
    </rPh>
    <rPh sb="11" eb="13">
      <t>ケンキュウ</t>
    </rPh>
    <rPh sb="13" eb="15">
      <t>シュウカイ</t>
    </rPh>
    <rPh sb="16" eb="17">
      <t>ナカ</t>
    </rPh>
    <phoneticPr fontId="1"/>
  </si>
  <si>
    <t>丹菅教協②・各部長会</t>
    <rPh sb="0" eb="1">
      <t>タン</t>
    </rPh>
    <rPh sb="1" eb="2">
      <t>スゲ</t>
    </rPh>
    <rPh sb="2" eb="4">
      <t>キョウキョウ</t>
    </rPh>
    <rPh sb="6" eb="7">
      <t>カク</t>
    </rPh>
    <rPh sb="7" eb="10">
      <t>ブチョウカイ</t>
    </rPh>
    <phoneticPr fontId="1"/>
  </si>
  <si>
    <t>地区学経研③  丹菅学経研③　
大月空襲展実行委員①　</t>
    <rPh sb="16" eb="18">
      <t>オオツキ</t>
    </rPh>
    <rPh sb="18" eb="20">
      <t>クウシュウ</t>
    </rPh>
    <rPh sb="20" eb="21">
      <t>テン</t>
    </rPh>
    <rPh sb="21" eb="23">
      <t>ジッコウ</t>
    </rPh>
    <rPh sb="23" eb="25">
      <t>イイン</t>
    </rPh>
    <phoneticPr fontId="1"/>
  </si>
  <si>
    <t>職員会議⑨</t>
    <phoneticPr fontId="1"/>
  </si>
  <si>
    <t>きずなの日
丹波中学校学校創立記念日　</t>
    <rPh sb="6" eb="8">
      <t>タバ</t>
    </rPh>
    <rPh sb="8" eb="11">
      <t>チュウガッコウ</t>
    </rPh>
    <rPh sb="11" eb="13">
      <t>ガッコウ</t>
    </rPh>
    <rPh sb="13" eb="15">
      <t>ソウリツ</t>
    </rPh>
    <rPh sb="15" eb="18">
      <t>キネンビ</t>
    </rPh>
    <phoneticPr fontId="1"/>
  </si>
  <si>
    <r>
      <rPr>
        <sz val="16"/>
        <rFont val="ＭＳ Ｐゴシック"/>
        <family val="3"/>
        <charset val="128"/>
      </rPr>
      <t>職員会議⑩　</t>
    </r>
    <r>
      <rPr>
        <sz val="16"/>
        <color theme="1"/>
        <rFont val="ＭＳ Ｐゴシック"/>
        <family val="3"/>
        <charset val="128"/>
      </rPr>
      <t>特別場所清掃</t>
    </r>
    <r>
      <rPr>
        <sz val="16"/>
        <color rgb="FFFF0000"/>
        <rFont val="ＭＳ Ｐゴシック"/>
        <family val="3"/>
        <charset val="128"/>
      </rPr>
      <t xml:space="preserve">
ことば⑤</t>
    </r>
    <phoneticPr fontId="1"/>
  </si>
  <si>
    <t>きずなの日　</t>
    <phoneticPr fontId="1"/>
  </si>
  <si>
    <r>
      <rPr>
        <sz val="14"/>
        <rFont val="ＭＳ Ｐゴシック"/>
        <family val="3"/>
        <charset val="128"/>
      </rPr>
      <t>３学期始業式</t>
    </r>
    <r>
      <rPr>
        <sz val="14"/>
        <color rgb="FFFF0000"/>
        <rFont val="ＭＳ Ｐゴシック"/>
        <family val="3"/>
        <charset val="128"/>
      </rPr>
      <t xml:space="preserve">　
</t>
    </r>
    <r>
      <rPr>
        <sz val="14"/>
        <rFont val="ＭＳ Ｐゴシック"/>
        <family val="3"/>
        <charset val="128"/>
      </rPr>
      <t>職員会議⑫　給食開始
安全点検　新年互礼会</t>
    </r>
    <rPh sb="1" eb="3">
      <t>ガッキ</t>
    </rPh>
    <rPh sb="3" eb="6">
      <t>シギョウシキ</t>
    </rPh>
    <rPh sb="19" eb="21">
      <t>アンゼン</t>
    </rPh>
    <rPh sb="21" eb="23">
      <t>テンケン</t>
    </rPh>
    <rPh sb="24" eb="26">
      <t>シンネン</t>
    </rPh>
    <rPh sb="26" eb="28">
      <t>ゴレイ</t>
    </rPh>
    <rPh sb="28" eb="29">
      <t>カイ</t>
    </rPh>
    <phoneticPr fontId="1"/>
  </si>
  <si>
    <r>
      <t xml:space="preserve">きずなの日　書きぞめ大会
丹菅学経研⑦
</t>
    </r>
    <r>
      <rPr>
        <sz val="14"/>
        <color theme="1"/>
        <rFont val="ＭＳ Ｐゴシック"/>
        <family val="3"/>
        <charset val="128"/>
      </rPr>
      <t>特別場所清掃</t>
    </r>
    <r>
      <rPr>
        <sz val="14"/>
        <color rgb="FFFF0000"/>
        <rFont val="ＭＳ Ｐゴシック"/>
        <family val="3"/>
        <charset val="128"/>
      </rPr>
      <t>　ほっと⑦</t>
    </r>
    <phoneticPr fontId="1"/>
  </si>
  <si>
    <t>職員会議⑪
書き初め事前研修会</t>
    <rPh sb="6" eb="7">
      <t>カ</t>
    </rPh>
    <rPh sb="8" eb="9">
      <t>ゾ</t>
    </rPh>
    <rPh sb="10" eb="12">
      <t>ジゼン</t>
    </rPh>
    <rPh sb="12" eb="15">
      <t>ケンシュウカイ</t>
    </rPh>
    <phoneticPr fontId="1"/>
  </si>
  <si>
    <t>児生連①
丹菅学運研②</t>
    <rPh sb="0" eb="1">
      <t>ジ</t>
    </rPh>
    <rPh sb="1" eb="2">
      <t>セイ</t>
    </rPh>
    <rPh sb="2" eb="3">
      <t>レン</t>
    </rPh>
    <rPh sb="5" eb="6">
      <t>タン</t>
    </rPh>
    <rPh sb="6" eb="7">
      <t>スゲ</t>
    </rPh>
    <rPh sb="7" eb="8">
      <t>ガク</t>
    </rPh>
    <rPh sb="8" eb="9">
      <t>ウン</t>
    </rPh>
    <rPh sb="9" eb="10">
      <t>ケン</t>
    </rPh>
    <phoneticPr fontId="1"/>
  </si>
  <si>
    <r>
      <rPr>
        <sz val="16"/>
        <rFont val="ＭＳ Ｐゴシック"/>
        <family val="3"/>
        <charset val="128"/>
      </rPr>
      <t>プール清掃（小中合同）</t>
    </r>
    <r>
      <rPr>
        <sz val="16"/>
        <color rgb="FFFF0000"/>
        <rFont val="ＭＳ Ｐゴシック"/>
        <family val="3"/>
        <charset val="128"/>
      </rPr>
      <t xml:space="preserve">
ふれあい学校訪問</t>
    </r>
    <rPh sb="6" eb="8">
      <t>ショウチュウ</t>
    </rPh>
    <rPh sb="8" eb="10">
      <t>ゴウドウ</t>
    </rPh>
    <phoneticPr fontId="6"/>
  </si>
  <si>
    <t>大豆苗植え（小中）
お誕生日給食</t>
    <rPh sb="6" eb="7">
      <t>ショウ</t>
    </rPh>
    <rPh sb="7" eb="8">
      <t>チュウ</t>
    </rPh>
    <phoneticPr fontId="1"/>
  </si>
  <si>
    <t>丹菅学運研⑤
山特連支部研究会③</t>
    <rPh sb="7" eb="8">
      <t>ヤマ</t>
    </rPh>
    <rPh sb="8" eb="9">
      <t>トク</t>
    </rPh>
    <rPh sb="9" eb="10">
      <t>レン</t>
    </rPh>
    <rPh sb="10" eb="12">
      <t>シブ</t>
    </rPh>
    <rPh sb="12" eb="15">
      <t>ケンキュウカイ</t>
    </rPh>
    <phoneticPr fontId="1"/>
  </si>
  <si>
    <r>
      <rPr>
        <sz val="16"/>
        <rFont val="ＭＳ Ｐゴシック"/>
        <family val="3"/>
        <charset val="128"/>
      </rPr>
      <t>招待給食
図美展研究会①</t>
    </r>
    <r>
      <rPr>
        <sz val="16"/>
        <color rgb="FFFF0000"/>
        <rFont val="ＭＳ Ｐゴシック"/>
        <family val="3"/>
        <charset val="128"/>
      </rPr>
      <t xml:space="preserve">
</t>
    </r>
    <rPh sb="5" eb="6">
      <t>ズ</t>
    </rPh>
    <rPh sb="6" eb="8">
      <t>ビテン</t>
    </rPh>
    <rPh sb="8" eb="11">
      <t>ケンキュウカイ</t>
    </rPh>
    <phoneticPr fontId="1"/>
  </si>
  <si>
    <t>スケート教室②
北教研研究推進者会議③</t>
    <phoneticPr fontId="1"/>
  </si>
  <si>
    <t>地区子ども保護者教職員の会</t>
    <rPh sb="0" eb="2">
      <t>チク</t>
    </rPh>
    <rPh sb="2" eb="3">
      <t>コ</t>
    </rPh>
    <rPh sb="5" eb="8">
      <t>ホゴシャ</t>
    </rPh>
    <rPh sb="8" eb="11">
      <t>キョウショクイン</t>
    </rPh>
    <rPh sb="12" eb="13">
      <t>カイ</t>
    </rPh>
    <phoneticPr fontId="1"/>
  </si>
  <si>
    <t>きずなの日
体力ﾃｽﾄ①
特別場所清掃</t>
    <rPh sb="6" eb="8">
      <t>タイリョク</t>
    </rPh>
    <rPh sb="13" eb="15">
      <t>トクベツ</t>
    </rPh>
    <rPh sb="15" eb="17">
      <t>バショ</t>
    </rPh>
    <rPh sb="17" eb="19">
      <t>セイソウ</t>
    </rPh>
    <phoneticPr fontId="1"/>
  </si>
  <si>
    <t>北教研教育課題研究会①
会館理事会①
北都P新旧本部役員会</t>
    <rPh sb="0" eb="1">
      <t>キタ</t>
    </rPh>
    <rPh sb="1" eb="3">
      <t>キョウケン</t>
    </rPh>
    <rPh sb="3" eb="5">
      <t>キョウイク</t>
    </rPh>
    <rPh sb="5" eb="7">
      <t>カダイ</t>
    </rPh>
    <rPh sb="7" eb="10">
      <t>ケンキュウカイ</t>
    </rPh>
    <rPh sb="12" eb="14">
      <t>カイカン</t>
    </rPh>
    <rPh sb="14" eb="17">
      <t>リジカイ</t>
    </rPh>
    <rPh sb="19" eb="20">
      <t>キタ</t>
    </rPh>
    <rPh sb="20" eb="21">
      <t>ミヤコ</t>
    </rPh>
    <rPh sb="22" eb="24">
      <t>シンキュウ</t>
    </rPh>
    <rPh sb="24" eb="26">
      <t>ホンブ</t>
    </rPh>
    <rPh sb="26" eb="29">
      <t>ヤクインカイ</t>
    </rPh>
    <phoneticPr fontId="1"/>
  </si>
  <si>
    <r>
      <rPr>
        <sz val="14"/>
        <color rgb="FFFF0000"/>
        <rFont val="ＭＳ Ｐゴシック"/>
        <family val="3"/>
        <charset val="128"/>
      </rPr>
      <t xml:space="preserve">春季校外学習下見予備日
</t>
    </r>
    <r>
      <rPr>
        <sz val="16"/>
        <rFont val="ＭＳ Ｐゴシック"/>
        <family val="3"/>
        <charset val="128"/>
      </rPr>
      <t>県春季教研（笛吹）
北都P連総会</t>
    </r>
    <rPh sb="0" eb="2">
      <t>シュンキ</t>
    </rPh>
    <rPh sb="2" eb="4">
      <t>コウガイ</t>
    </rPh>
    <rPh sb="4" eb="6">
      <t>ガクシュウ</t>
    </rPh>
    <rPh sb="6" eb="8">
      <t>シタミ</t>
    </rPh>
    <rPh sb="8" eb="11">
      <t>ヨビビ</t>
    </rPh>
    <rPh sb="12" eb="13">
      <t>ケン</t>
    </rPh>
    <rPh sb="13" eb="15">
      <t>シュンキ</t>
    </rPh>
    <rPh sb="15" eb="17">
      <t>キョウケン</t>
    </rPh>
    <rPh sb="18" eb="20">
      <t>フエフ</t>
    </rPh>
    <rPh sb="22" eb="23">
      <t>キタ</t>
    </rPh>
    <rPh sb="23" eb="24">
      <t>ミヤコ</t>
    </rPh>
    <rPh sb="25" eb="26">
      <t>レン</t>
    </rPh>
    <rPh sb="26" eb="28">
      <t>ソウカイ</t>
    </rPh>
    <phoneticPr fontId="1"/>
  </si>
  <si>
    <r>
      <t xml:space="preserve">へき連振興会議
</t>
    </r>
    <r>
      <rPr>
        <sz val="14"/>
        <rFont val="ＭＳ Ｐゴシック"/>
        <family val="3"/>
        <charset val="128"/>
      </rPr>
      <t>第１会北都P連本部役員会・理事会</t>
    </r>
    <rPh sb="8" eb="9">
      <t>ダイ</t>
    </rPh>
    <rPh sb="10" eb="11">
      <t>カイ</t>
    </rPh>
    <rPh sb="17" eb="19">
      <t>ヤクイン</t>
    </rPh>
    <phoneticPr fontId="1"/>
  </si>
  <si>
    <r>
      <rPr>
        <sz val="14"/>
        <rFont val="ＭＳ Ｐゴシック"/>
        <family val="3"/>
        <charset val="128"/>
      </rPr>
      <t>北教研冬季集会（参加なし）</t>
    </r>
    <r>
      <rPr>
        <sz val="14"/>
        <color rgb="FFFF0000"/>
        <rFont val="ＭＳ Ｐゴシック"/>
        <family val="3"/>
        <charset val="128"/>
      </rPr>
      <t xml:space="preserve">ほっと⑦
</t>
    </r>
    <r>
      <rPr>
        <sz val="14"/>
        <rFont val="ＭＳ Ｐゴシック"/>
        <family val="3"/>
        <charset val="128"/>
      </rPr>
      <t>第２回北都P連本部役員会・理事会</t>
    </r>
    <rPh sb="0" eb="1">
      <t>キタ</t>
    </rPh>
    <rPh sb="1" eb="3">
      <t>キョウケン</t>
    </rPh>
    <rPh sb="3" eb="5">
      <t>トウキ</t>
    </rPh>
    <rPh sb="5" eb="7">
      <t>シュウカイ</t>
    </rPh>
    <rPh sb="8" eb="10">
      <t>サンカ</t>
    </rPh>
    <rPh sb="18" eb="19">
      <t>ダイ</t>
    </rPh>
    <rPh sb="20" eb="21">
      <t>カイ</t>
    </rPh>
    <rPh sb="21" eb="23">
      <t>ホクト</t>
    </rPh>
    <rPh sb="24" eb="25">
      <t>レン</t>
    </rPh>
    <rPh sb="25" eb="27">
      <t>ホンブ</t>
    </rPh>
    <rPh sb="27" eb="29">
      <t>ヤクイン</t>
    </rPh>
    <rPh sb="29" eb="30">
      <t>カイ</t>
    </rPh>
    <rPh sb="31" eb="34">
      <t>リジカイ</t>
    </rPh>
    <phoneticPr fontId="1"/>
  </si>
  <si>
    <t>丹菅学運研⑥
県民大行動北都留集会
教育県民大行動実行委員会</t>
    <rPh sb="7" eb="9">
      <t>ケンミン</t>
    </rPh>
    <rPh sb="9" eb="12">
      <t>ダイコウドウ</t>
    </rPh>
    <rPh sb="12" eb="15">
      <t>キタツル</t>
    </rPh>
    <rPh sb="15" eb="17">
      <t>シュウカイ</t>
    </rPh>
    <rPh sb="18" eb="20">
      <t>キョウイク</t>
    </rPh>
    <rPh sb="20" eb="22">
      <t>ケンミン</t>
    </rPh>
    <rPh sb="22" eb="25">
      <t>ダイコウドウ</t>
    </rPh>
    <rPh sb="25" eb="27">
      <t>ジッコウ</t>
    </rPh>
    <rPh sb="27" eb="30">
      <t>イインカイ</t>
    </rPh>
    <phoneticPr fontId="1"/>
  </si>
  <si>
    <t>臨海学校下見
県P定期総会</t>
    <rPh sb="0" eb="2">
      <t>リンカイ</t>
    </rPh>
    <rPh sb="2" eb="4">
      <t>ガッコウ</t>
    </rPh>
    <rPh sb="4" eb="6">
      <t>シタミ</t>
    </rPh>
    <rPh sb="7" eb="8">
      <t>ケン</t>
    </rPh>
    <rPh sb="9" eb="11">
      <t>テイキ</t>
    </rPh>
    <rPh sb="11" eb="13">
      <t>ソウカイ</t>
    </rPh>
    <phoneticPr fontId="1"/>
  </si>
  <si>
    <t>休日学級（教育講演会
選書会　環境美化清掃）</t>
    <rPh sb="0" eb="2">
      <t>キュウジツ</t>
    </rPh>
    <rPh sb="2" eb="4">
      <t>ガッキュウ</t>
    </rPh>
    <rPh sb="5" eb="7">
      <t>キョウイク</t>
    </rPh>
    <rPh sb="7" eb="10">
      <t>コウエンカイ</t>
    </rPh>
    <rPh sb="11" eb="13">
      <t>センショ</t>
    </rPh>
    <rPh sb="13" eb="14">
      <t>カイ</t>
    </rPh>
    <rPh sb="15" eb="19">
      <t>カンキョウビカ</t>
    </rPh>
    <rPh sb="19" eb="21">
      <t>セイソウ</t>
    </rPh>
    <phoneticPr fontId="6"/>
  </si>
  <si>
    <t>県教育課程説明会①
フォローアップ（小中）</t>
    <phoneticPr fontId="1"/>
  </si>
  <si>
    <r>
      <t xml:space="preserve">二校会
丹波山学経研　会館総会
北教研春季教研(教頭参加)
</t>
    </r>
    <r>
      <rPr>
        <sz val="13"/>
        <rFont val="ＭＳ Ｐゴシック"/>
        <family val="3"/>
        <charset val="128"/>
      </rPr>
      <t>安全点検 　退職者激励集会</t>
    </r>
    <rPh sb="0" eb="3">
      <t>ニコウカイ</t>
    </rPh>
    <rPh sb="4" eb="7">
      <t>タバヤマ</t>
    </rPh>
    <rPh sb="7" eb="8">
      <t>ガク</t>
    </rPh>
    <rPh sb="8" eb="9">
      <t>ケイ</t>
    </rPh>
    <rPh sb="9" eb="10">
      <t>ケン</t>
    </rPh>
    <rPh sb="11" eb="13">
      <t>カイカン</t>
    </rPh>
    <rPh sb="13" eb="15">
      <t>ソウカイ</t>
    </rPh>
    <rPh sb="30" eb="32">
      <t>アンゼン</t>
    </rPh>
    <rPh sb="36" eb="39">
      <t>タイショクシャ</t>
    </rPh>
    <rPh sb="39" eb="41">
      <t>ゲキレイ</t>
    </rPh>
    <rPh sb="41" eb="43">
      <t>シュウカイ</t>
    </rPh>
    <phoneticPr fontId="6"/>
  </si>
  <si>
    <r>
      <t>委員会③ 　</t>
    </r>
    <r>
      <rPr>
        <sz val="16"/>
        <color rgb="FFFF0000"/>
        <rFont val="ＭＳ Ｐゴシック"/>
        <family val="3"/>
        <charset val="128"/>
      </rPr>
      <t>巡回健康相談</t>
    </r>
    <r>
      <rPr>
        <sz val="16"/>
        <rFont val="ＭＳ Ｐゴシック"/>
        <family val="3"/>
        <charset val="128"/>
      </rPr>
      <t xml:space="preserve">
サマーバイキング給食</t>
    </r>
    <phoneticPr fontId="1"/>
  </si>
  <si>
    <t>きずなの日　丹菅学経研①　特別場所清掃　図書集会
心電・心音図・職員検診</t>
    <phoneticPr fontId="1"/>
  </si>
  <si>
    <t>二校会　お花見給食
地区学運研①
支部学体研総会　</t>
    <rPh sb="5" eb="7">
      <t>ハナミ</t>
    </rPh>
    <rPh sb="7" eb="9">
      <t>キュウショク</t>
    </rPh>
    <rPh sb="10" eb="12">
      <t>チク</t>
    </rPh>
    <rPh sb="12" eb="13">
      <t>ガク</t>
    </rPh>
    <rPh sb="13" eb="14">
      <t>ウン</t>
    </rPh>
    <rPh sb="14" eb="15">
      <t>ケン</t>
    </rPh>
    <rPh sb="17" eb="19">
      <t>シブ</t>
    </rPh>
    <rPh sb="19" eb="20">
      <t>ガク</t>
    </rPh>
    <rPh sb="20" eb="21">
      <t>タイ</t>
    </rPh>
    <rPh sb="21" eb="22">
      <t>ケン</t>
    </rPh>
    <rPh sb="22" eb="24">
      <t>ソウカイ</t>
    </rPh>
    <phoneticPr fontId="1"/>
  </si>
  <si>
    <t>交通安全教室　
地区学経研② 
あいさつ運動開始 尿検査①</t>
    <rPh sb="20" eb="22">
      <t>ウンドウ</t>
    </rPh>
    <rPh sb="22" eb="24">
      <t>カイシ</t>
    </rPh>
    <rPh sb="25" eb="28">
      <t>ニョウケンサ</t>
    </rPh>
    <phoneticPr fontId="6"/>
  </si>
  <si>
    <t>第１回校長研修
尿検査②</t>
    <rPh sb="0" eb="1">
      <t>ダイ</t>
    </rPh>
    <rPh sb="2" eb="3">
      <t>カイ</t>
    </rPh>
    <rPh sb="3" eb="5">
      <t>コウチョウ</t>
    </rPh>
    <rPh sb="5" eb="7">
      <t>ケンシュウ</t>
    </rPh>
    <phoneticPr fontId="1"/>
  </si>
  <si>
    <t>職員会議④
体力ﾃｽﾄ②
胸部Ｘ線</t>
    <rPh sb="0" eb="2">
      <t>ショクイン</t>
    </rPh>
    <rPh sb="2" eb="4">
      <t>カイギ</t>
    </rPh>
    <rPh sb="6" eb="8">
      <t>タイリョク</t>
    </rPh>
    <phoneticPr fontId="6"/>
  </si>
  <si>
    <r>
      <t>校内研②　</t>
    </r>
    <r>
      <rPr>
        <sz val="16"/>
        <rFont val="ＭＳ Ｐゴシック"/>
        <family val="3"/>
        <charset val="128"/>
      </rPr>
      <t>胃部Ｘ線</t>
    </r>
    <r>
      <rPr>
        <sz val="16"/>
        <color rgb="FFFF0000"/>
        <rFont val="ＭＳ Ｐゴシック"/>
        <family val="3"/>
        <charset val="128"/>
      </rPr>
      <t xml:space="preserve">
県校長会評議員会
</t>
    </r>
    <r>
      <rPr>
        <sz val="16"/>
        <rFont val="ＭＳ Ｐゴシック"/>
        <family val="3"/>
        <charset val="128"/>
      </rPr>
      <t>県教頭会総大会</t>
    </r>
    <phoneticPr fontId="1"/>
  </si>
  <si>
    <t>胃部Ｘ線</t>
    <phoneticPr fontId="1"/>
  </si>
  <si>
    <r>
      <t>職員会議⑭　</t>
    </r>
    <r>
      <rPr>
        <sz val="16"/>
        <rFont val="ＭＳ Ｐゴシック"/>
        <family val="3"/>
        <charset val="128"/>
      </rPr>
      <t>安全点検</t>
    </r>
    <r>
      <rPr>
        <sz val="16"/>
        <color theme="3"/>
        <rFont val="ＭＳ Ｐゴシック"/>
        <family val="3"/>
        <charset val="128"/>
      </rPr>
      <t xml:space="preserve">
査定会　</t>
    </r>
    <r>
      <rPr>
        <sz val="16"/>
        <rFont val="ＭＳ Ｐゴシック"/>
        <family val="3"/>
        <charset val="128"/>
      </rPr>
      <t>お誕生日給食</t>
    </r>
    <rPh sb="6" eb="8">
      <t>アンゼン</t>
    </rPh>
    <rPh sb="8" eb="10">
      <t>テンケン</t>
    </rPh>
    <phoneticPr fontId="1"/>
  </si>
  <si>
    <r>
      <t xml:space="preserve">校内研⑩
</t>
    </r>
    <r>
      <rPr>
        <sz val="16"/>
        <rFont val="ＭＳ Ｐゴシック"/>
        <family val="3"/>
        <charset val="128"/>
      </rPr>
      <t>ＰＴＡ定例会③</t>
    </r>
    <phoneticPr fontId="1"/>
  </si>
  <si>
    <t>お誕生日給食
内科検診　歯科検診</t>
    <rPh sb="7" eb="9">
      <t>ナイカ</t>
    </rPh>
    <rPh sb="9" eb="11">
      <t>ケンシン</t>
    </rPh>
    <rPh sb="12" eb="14">
      <t>シカ</t>
    </rPh>
    <rPh sb="14" eb="16">
      <t>ケンシン</t>
    </rPh>
    <phoneticPr fontId="1"/>
  </si>
  <si>
    <r>
      <t>きずなの日　</t>
    </r>
    <r>
      <rPr>
        <sz val="14"/>
        <color rgb="FFFF0000"/>
        <rFont val="ＭＳ Ｐゴシック"/>
        <family val="3"/>
        <charset val="128"/>
      </rPr>
      <t xml:space="preserve">お話の会　ことば②  </t>
    </r>
    <r>
      <rPr>
        <sz val="14"/>
        <color theme="1"/>
        <rFont val="ＭＳ Ｐゴシック"/>
        <family val="3"/>
        <charset val="128"/>
      </rPr>
      <t>特別場所清掃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小中運動会合同職員会議①</t>
    </r>
    <rPh sb="17" eb="23">
      <t>トクベツバショセイソウ</t>
    </rPh>
    <phoneticPr fontId="1"/>
  </si>
  <si>
    <t>新任式・対面式　始業式　
学級開き　登校班編成　
入学式準備　大掃除
人事評価制度研修会（新校長） 　</t>
    <rPh sb="0" eb="2">
      <t>シンニン</t>
    </rPh>
    <rPh sb="2" eb="3">
      <t>シキ</t>
    </rPh>
    <rPh sb="4" eb="7">
      <t>タイメンシキ</t>
    </rPh>
    <rPh sb="8" eb="11">
      <t>シギョウシキ</t>
    </rPh>
    <rPh sb="13" eb="15">
      <t>ガッキュウ</t>
    </rPh>
    <rPh sb="15" eb="16">
      <t>ビラ</t>
    </rPh>
    <rPh sb="18" eb="21">
      <t>トウコウハン</t>
    </rPh>
    <rPh sb="21" eb="23">
      <t>ヘンセイ</t>
    </rPh>
    <rPh sb="25" eb="28">
      <t>ニュウガクシキ</t>
    </rPh>
    <rPh sb="28" eb="30">
      <t>ジュンビ</t>
    </rPh>
    <rPh sb="31" eb="34">
      <t>オオソウジ</t>
    </rPh>
    <rPh sb="35" eb="37">
      <t>ジンジ</t>
    </rPh>
    <rPh sb="37" eb="39">
      <t>ヒョウカ</t>
    </rPh>
    <rPh sb="39" eb="41">
      <t>セイド</t>
    </rPh>
    <rPh sb="41" eb="44">
      <t>ケンシュウカイ</t>
    </rPh>
    <rPh sb="45" eb="48">
      <t>シンコウチョウ</t>
    </rPh>
    <phoneticPr fontId="1"/>
  </si>
  <si>
    <t>北教研夏季集会 北教研研究推進者会議② 
第２回校長研修　丹菅教協④ 
フォローアップ（小中）</t>
    <rPh sb="0" eb="1">
      <t>キタ</t>
    </rPh>
    <rPh sb="1" eb="3">
      <t>キョウケン</t>
    </rPh>
    <rPh sb="3" eb="5">
      <t>カキ</t>
    </rPh>
    <rPh sb="5" eb="7">
      <t>シュウカイ</t>
    </rPh>
    <rPh sb="21" eb="22">
      <t>ダイ</t>
    </rPh>
    <rPh sb="23" eb="24">
      <t>カイ</t>
    </rPh>
    <rPh sb="24" eb="26">
      <t>コウチョウ</t>
    </rPh>
    <rPh sb="26" eb="28">
      <t>ケンシュウ</t>
    </rPh>
    <rPh sb="29" eb="30">
      <t>タン</t>
    </rPh>
    <rPh sb="30" eb="31">
      <t>スゲ</t>
    </rPh>
    <rPh sb="31" eb="32">
      <t>キョウ</t>
    </rPh>
    <rPh sb="32" eb="33">
      <t>キョウ</t>
    </rPh>
    <rPh sb="44" eb="45">
      <t>ショウ</t>
    </rPh>
    <rPh sb="45" eb="46">
      <t>チュウ</t>
    </rPh>
    <phoneticPr fontId="1"/>
  </si>
  <si>
    <t>県学校指導重点説明会</t>
    <rPh sb="0" eb="1">
      <t>ケン</t>
    </rPh>
    <rPh sb="1" eb="3">
      <t>ガッコウ</t>
    </rPh>
    <rPh sb="3" eb="5">
      <t>シドウ</t>
    </rPh>
    <rPh sb="5" eb="7">
      <t>ジュウテン</t>
    </rPh>
    <rPh sb="7" eb="10">
      <t>セツメイカイ</t>
    </rPh>
    <phoneticPr fontId="1"/>
  </si>
  <si>
    <t>丹菅統一授業研</t>
    <rPh sb="0" eb="1">
      <t>タン</t>
    </rPh>
    <rPh sb="1" eb="2">
      <t>スゲ</t>
    </rPh>
    <rPh sb="2" eb="4">
      <t>トウイツ</t>
    </rPh>
    <rPh sb="4" eb="7">
      <t>ジュギョウケン</t>
    </rPh>
    <phoneticPr fontId="1"/>
  </si>
  <si>
    <r>
      <rPr>
        <sz val="16"/>
        <rFont val="ＭＳ Ｐゴシック"/>
        <family val="3"/>
        <charset val="128"/>
      </rPr>
      <t>丹菅音楽主任者会議④</t>
    </r>
    <r>
      <rPr>
        <sz val="16"/>
        <color rgb="FFFF0000"/>
        <rFont val="ＭＳ Ｐゴシック"/>
        <family val="3"/>
        <charset val="128"/>
      </rPr>
      <t xml:space="preserve">
ほっと⑤</t>
    </r>
    <phoneticPr fontId="1"/>
  </si>
  <si>
    <r>
      <rPr>
        <sz val="16"/>
        <rFont val="ＭＳ Ｐゴシック"/>
        <family val="3"/>
        <charset val="128"/>
      </rPr>
      <t>地区学運研②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山特連支部研究会②</t>
    </r>
    <rPh sb="7" eb="8">
      <t>ヤマ</t>
    </rPh>
    <rPh sb="8" eb="9">
      <t>トク</t>
    </rPh>
    <rPh sb="9" eb="10">
      <t>レン</t>
    </rPh>
    <rPh sb="10" eb="12">
      <t>シブ</t>
    </rPh>
    <rPh sb="12" eb="15">
      <t>ケンキュウカイ</t>
    </rPh>
    <phoneticPr fontId="1"/>
  </si>
  <si>
    <t>県教育課程説明会②
地区学運研③  丹菅学運研④
フォローアップ（小中）</t>
    <phoneticPr fontId="1"/>
  </si>
  <si>
    <t xml:space="preserve">学校図書研② </t>
    <phoneticPr fontId="1"/>
  </si>
  <si>
    <r>
      <rPr>
        <sz val="16"/>
        <rFont val="ＭＳ Ｐゴシック"/>
        <family val="3"/>
        <charset val="128"/>
      </rPr>
      <t>丹菅教協⑦　特別場所清掃</t>
    </r>
    <r>
      <rPr>
        <sz val="16"/>
        <color rgb="FFFF0000"/>
        <rFont val="ＭＳ Ｐゴシック"/>
        <family val="3"/>
        <charset val="128"/>
      </rPr>
      <t xml:space="preserve">
ことば⑥</t>
    </r>
    <phoneticPr fontId="1"/>
  </si>
  <si>
    <r>
      <rPr>
        <sz val="16"/>
        <rFont val="ＭＳ Ｐゴシック"/>
        <family val="3"/>
        <charset val="128"/>
      </rPr>
      <t>丹菅教協⑥</t>
    </r>
    <r>
      <rPr>
        <sz val="16"/>
        <color theme="3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丹菅音楽主任者会議②</t>
    </r>
    <rPh sb="0" eb="1">
      <t>タン</t>
    </rPh>
    <rPh sb="1" eb="2">
      <t>スゲ</t>
    </rPh>
    <rPh sb="2" eb="4">
      <t>キョウキョウ</t>
    </rPh>
    <rPh sb="6" eb="7">
      <t>タン</t>
    </rPh>
    <rPh sb="7" eb="8">
      <t>スゲ</t>
    </rPh>
    <rPh sb="8" eb="10">
      <t>オンガク</t>
    </rPh>
    <rPh sb="10" eb="12">
      <t>シュニン</t>
    </rPh>
    <rPh sb="12" eb="13">
      <t>モノ</t>
    </rPh>
    <rPh sb="13" eb="15">
      <t>カイギ</t>
    </rPh>
    <phoneticPr fontId="1"/>
  </si>
  <si>
    <t>第１回県教頭研修
学校図書研①</t>
    <phoneticPr fontId="6"/>
  </si>
  <si>
    <r>
      <t xml:space="preserve">獅子・篠笛練習（小中）
</t>
    </r>
    <r>
      <rPr>
        <sz val="14"/>
        <rFont val="ＭＳ Ｐゴシック"/>
        <family val="3"/>
        <charset val="128"/>
      </rPr>
      <t>職員健康診断</t>
    </r>
    <r>
      <rPr>
        <sz val="14"/>
        <color theme="3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県民大行動実行委員会</t>
    </r>
    <rPh sb="0" eb="2">
      <t>シシ</t>
    </rPh>
    <rPh sb="3" eb="5">
      <t>シノブエ</t>
    </rPh>
    <rPh sb="5" eb="7">
      <t>レンシュウ</t>
    </rPh>
    <rPh sb="8" eb="10">
      <t>ショウチュウ</t>
    </rPh>
    <rPh sb="12" eb="14">
      <t>ショクイン</t>
    </rPh>
    <rPh sb="14" eb="16">
      <t>ケンコウ</t>
    </rPh>
    <rPh sb="16" eb="18">
      <t>シンダン</t>
    </rPh>
    <rPh sb="19" eb="21">
      <t>ケンミン</t>
    </rPh>
    <rPh sb="21" eb="24">
      <t>ダイコウドウ</t>
    </rPh>
    <rPh sb="24" eb="26">
      <t>ジッコウ</t>
    </rPh>
    <rPh sb="26" eb="29">
      <t>イインカイ</t>
    </rPh>
    <phoneticPr fontId="1"/>
  </si>
  <si>
    <t>丹菅学経研② 　青葉給食 
耳鼻科・眼科検診</t>
    <rPh sb="0" eb="1">
      <t>タン</t>
    </rPh>
    <rPh sb="1" eb="2">
      <t>スゲ</t>
    </rPh>
    <rPh sb="2" eb="3">
      <t>ガク</t>
    </rPh>
    <rPh sb="3" eb="4">
      <t>ケイ</t>
    </rPh>
    <rPh sb="4" eb="5">
      <t>ケン</t>
    </rPh>
    <phoneticPr fontId="1"/>
  </si>
  <si>
    <r>
      <rPr>
        <sz val="14"/>
        <rFont val="ＭＳ Ｐゴシック"/>
        <family val="3"/>
        <charset val="128"/>
      </rPr>
      <t>ささら獅子舞学習会（小中）
山特連支部研究会①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県養護教員研究会定期総会・研修会</t>
    </r>
    <rPh sb="3" eb="6">
      <t>シシマイ</t>
    </rPh>
    <rPh sb="6" eb="9">
      <t>ガクシュウカイ</t>
    </rPh>
    <rPh sb="10" eb="12">
      <t>ショウチュウ</t>
    </rPh>
    <rPh sb="24" eb="25">
      <t>ケン</t>
    </rPh>
    <rPh sb="25" eb="27">
      <t>ヨウゴ</t>
    </rPh>
    <rPh sb="27" eb="29">
      <t>キョウイン</t>
    </rPh>
    <rPh sb="29" eb="32">
      <t>ケンキュウカイ</t>
    </rPh>
    <rPh sb="32" eb="34">
      <t>テイキ</t>
    </rPh>
    <rPh sb="34" eb="36">
      <t>ソウカイ</t>
    </rPh>
    <rPh sb="37" eb="40">
      <t>ケンシュウカイ</t>
    </rPh>
    <phoneticPr fontId="1"/>
  </si>
  <si>
    <t>生活科交流会①
図工美術主任研究会</t>
    <rPh sb="8" eb="10">
      <t>ズコウ</t>
    </rPh>
    <rPh sb="10" eb="12">
      <t>ビジュツ</t>
    </rPh>
    <rPh sb="12" eb="14">
      <t>シュニン</t>
    </rPh>
    <rPh sb="14" eb="16">
      <t>ケンキュウ</t>
    </rPh>
    <rPh sb="16" eb="17">
      <t>カイ</t>
    </rPh>
    <phoneticPr fontId="1"/>
  </si>
  <si>
    <t>秋季校外学習予備日
山特連支部秋季交歓会</t>
    <rPh sb="10" eb="11">
      <t>ヤマ</t>
    </rPh>
    <rPh sb="11" eb="12">
      <t>トク</t>
    </rPh>
    <rPh sb="12" eb="13">
      <t>レン</t>
    </rPh>
    <rPh sb="13" eb="15">
      <t>シブ</t>
    </rPh>
    <rPh sb="15" eb="17">
      <t>シュウキ</t>
    </rPh>
    <rPh sb="17" eb="20">
      <t>コウカンカイ</t>
    </rPh>
    <phoneticPr fontId="1"/>
  </si>
  <si>
    <t>県教頭教育研究集会
丹波小学校学校創立記念日 
学校閉庁日</t>
    <rPh sb="10" eb="15">
      <t>タバショウガッコウ</t>
    </rPh>
    <rPh sb="24" eb="26">
      <t>ガッコウ</t>
    </rPh>
    <rPh sb="26" eb="29">
      <t>ヘイチョウビ</t>
    </rPh>
    <phoneticPr fontId="1"/>
  </si>
  <si>
    <t>丹菅音楽主任者会議③</t>
    <phoneticPr fontId="1"/>
  </si>
  <si>
    <t>篠笛練習（小中）
山特連支部研究会④</t>
    <rPh sb="0" eb="2">
      <t>シノブエ</t>
    </rPh>
    <rPh sb="2" eb="4">
      <t>レンシュウ</t>
    </rPh>
    <rPh sb="5" eb="6">
      <t>ショウ</t>
    </rPh>
    <rPh sb="6" eb="7">
      <t>チュウ</t>
    </rPh>
    <rPh sb="9" eb="10">
      <t>ヤマ</t>
    </rPh>
    <rPh sb="10" eb="11">
      <t>トク</t>
    </rPh>
    <rPh sb="11" eb="12">
      <t>レン</t>
    </rPh>
    <rPh sb="12" eb="14">
      <t>シブ</t>
    </rPh>
    <rPh sb="14" eb="17">
      <t>ケンキュウカイ</t>
    </rPh>
    <phoneticPr fontId="1"/>
  </si>
  <si>
    <t>丹菅教育研究推進者会議①</t>
    <rPh sb="0" eb="1">
      <t>タン</t>
    </rPh>
    <rPh sb="1" eb="2">
      <t>スゲ</t>
    </rPh>
    <rPh sb="2" eb="4">
      <t>キョウイク</t>
    </rPh>
    <rPh sb="4" eb="6">
      <t>ケンキュウ</t>
    </rPh>
    <rPh sb="6" eb="8">
      <t>スイシン</t>
    </rPh>
    <rPh sb="9" eb="11">
      <t>カイギ</t>
    </rPh>
    <phoneticPr fontId="1"/>
  </si>
  <si>
    <r>
      <rPr>
        <sz val="16"/>
        <rFont val="ＭＳ Ｐゴシック"/>
        <family val="3"/>
        <charset val="128"/>
      </rPr>
      <t>丹菅学経研⑧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丹菅教育研究推進者会議②</t>
    </r>
    <rPh sb="9" eb="11">
      <t>キョウイク</t>
    </rPh>
    <rPh sb="11" eb="13">
      <t>ケンキュウ</t>
    </rPh>
    <phoneticPr fontId="1"/>
  </si>
  <si>
    <t>小中運動会合同練習
武蔵大
丹菅教協⑤
丹菅教育拡大研究推進者会議①</t>
    <rPh sb="0" eb="2">
      <t>ショウチュウ</t>
    </rPh>
    <rPh sb="2" eb="5">
      <t>ウンドウカイ</t>
    </rPh>
    <rPh sb="5" eb="7">
      <t>ゴウドウ</t>
    </rPh>
    <rPh sb="7" eb="9">
      <t>レンシュウ</t>
    </rPh>
    <rPh sb="10" eb="12">
      <t>ムサシ</t>
    </rPh>
    <rPh sb="22" eb="24">
      <t>キョウイク</t>
    </rPh>
    <rPh sb="24" eb="26">
      <t>カクダイ</t>
    </rPh>
    <rPh sb="26" eb="28">
      <t>ケンキュウ</t>
    </rPh>
    <phoneticPr fontId="1"/>
  </si>
  <si>
    <r>
      <rPr>
        <sz val="14"/>
        <rFont val="ＭＳ Ｐゴシック"/>
        <family val="3"/>
        <charset val="128"/>
      </rPr>
      <t>丹菅学運研⑦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丹菅教育拡大研究推進者会議②</t>
    </r>
    <rPh sb="2" eb="5">
      <t>ガクウンケン</t>
    </rPh>
    <rPh sb="9" eb="11">
      <t>キョウイク</t>
    </rPh>
    <rPh sb="13" eb="15">
      <t>ケンキュウ</t>
    </rPh>
    <phoneticPr fontId="1"/>
  </si>
  <si>
    <r>
      <rPr>
        <sz val="14"/>
        <rFont val="ＭＳ Ｐゴシック"/>
        <family val="3"/>
        <charset val="128"/>
      </rPr>
      <t>味噌造り（小中）地区学経研⑥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丹菅学運研⑧</t>
    </r>
    <rPh sb="0" eb="2">
      <t>ミソ</t>
    </rPh>
    <rPh sb="2" eb="3">
      <t>ヅク</t>
    </rPh>
    <rPh sb="5" eb="6">
      <t>ショウ</t>
    </rPh>
    <rPh sb="6" eb="7">
      <t>チュウ</t>
    </rPh>
    <phoneticPr fontId="1"/>
  </si>
  <si>
    <t>○</t>
    <phoneticPr fontId="1"/>
  </si>
  <si>
    <t>○
5
6
年</t>
    <rPh sb="6" eb="7">
      <t>ネン</t>
    </rPh>
    <phoneticPr fontId="1"/>
  </si>
  <si>
    <t>給食：１～４年１６</t>
    <rPh sb="0" eb="2">
      <t>キュウショク</t>
    </rPh>
    <rPh sb="6" eb="7">
      <t>ネン</t>
    </rPh>
    <phoneticPr fontId="1"/>
  </si>
  <si>
    <t>○
12
34
年</t>
    <rPh sb="8" eb="9">
      <t>ネン</t>
    </rPh>
    <phoneticPr fontId="1"/>
  </si>
  <si>
    <t>○
12
34
年</t>
    <phoneticPr fontId="1"/>
  </si>
  <si>
    <t>○
12
3
56
年</t>
    <phoneticPr fontId="1"/>
  </si>
  <si>
    <t>給食：４年２０／５・６年１９</t>
    <rPh sb="0" eb="2">
      <t>キュウショク</t>
    </rPh>
    <rPh sb="4" eb="5">
      <t>ネン</t>
    </rPh>
    <rPh sb="11" eb="12">
      <t>ネン</t>
    </rPh>
    <phoneticPr fontId="1"/>
  </si>
  <si>
    <t>給食：５・６年１４</t>
    <rPh sb="0" eb="2">
      <t>キュウショク</t>
    </rPh>
    <rPh sb="6" eb="7">
      <t>ネン</t>
    </rPh>
    <phoneticPr fontId="1"/>
  </si>
  <si>
    <t>小中運動会合同練習</t>
    <phoneticPr fontId="1"/>
  </si>
  <si>
    <t>給食日数（１年～３年）</t>
    <rPh sb="0" eb="2">
      <t>キュウショク</t>
    </rPh>
    <rPh sb="2" eb="4">
      <t>ニッスウ</t>
    </rPh>
    <rPh sb="6" eb="7">
      <t>ネン</t>
    </rPh>
    <rPh sb="9" eb="10">
      <t>ネン</t>
    </rPh>
    <phoneticPr fontId="1"/>
  </si>
  <si>
    <t>創記・県民(日重複)</t>
    <rPh sb="6" eb="7">
      <t>ヒ</t>
    </rPh>
    <rPh sb="7" eb="9">
      <t>チョウフク</t>
    </rPh>
    <phoneticPr fontId="1"/>
  </si>
  <si>
    <t>校内研①　丹菅学運研①</t>
    <phoneticPr fontId="1"/>
  </si>
  <si>
    <r>
      <rPr>
        <sz val="14"/>
        <rFont val="ＭＳ Ｐゴシック"/>
        <family val="3"/>
        <charset val="128"/>
      </rPr>
      <t xml:space="preserve">春季校外学習下見予備日
</t>
    </r>
    <r>
      <rPr>
        <sz val="16"/>
        <rFont val="ＭＳ Ｐゴシック"/>
        <family val="3"/>
        <charset val="128"/>
      </rPr>
      <t>県春季教研（笛吹）
北都P連総会</t>
    </r>
    <rPh sb="0" eb="2">
      <t>シュンキ</t>
    </rPh>
    <rPh sb="2" eb="4">
      <t>コウガイ</t>
    </rPh>
    <rPh sb="4" eb="6">
      <t>ガクシュウ</t>
    </rPh>
    <rPh sb="6" eb="8">
      <t>シタミ</t>
    </rPh>
    <rPh sb="8" eb="11">
      <t>ヨビビ</t>
    </rPh>
    <rPh sb="12" eb="13">
      <t>ケン</t>
    </rPh>
    <rPh sb="13" eb="15">
      <t>シュンキ</t>
    </rPh>
    <rPh sb="15" eb="17">
      <t>キョウケン</t>
    </rPh>
    <rPh sb="18" eb="20">
      <t>フエフ</t>
    </rPh>
    <rPh sb="22" eb="23">
      <t>キタ</t>
    </rPh>
    <rPh sb="23" eb="24">
      <t>ミヤコ</t>
    </rPh>
    <rPh sb="25" eb="26">
      <t>レン</t>
    </rPh>
    <rPh sb="26" eb="28">
      <t>ソウカイ</t>
    </rPh>
    <phoneticPr fontId="1"/>
  </si>
  <si>
    <r>
      <t xml:space="preserve">委員会③ </t>
    </r>
    <r>
      <rPr>
        <sz val="16"/>
        <rFont val="ＭＳ Ｐゴシック"/>
        <family val="3"/>
        <charset val="128"/>
      </rPr>
      <t xml:space="preserve">
サマーバイキング給食</t>
    </r>
    <phoneticPr fontId="1"/>
  </si>
  <si>
    <r>
      <t xml:space="preserve">獅子・篠笛練習（小中）
</t>
    </r>
    <r>
      <rPr>
        <sz val="14"/>
        <rFont val="ＭＳ Ｐゴシック"/>
        <family val="3"/>
        <charset val="128"/>
      </rPr>
      <t>巡回健康相談</t>
    </r>
    <r>
      <rPr>
        <sz val="14"/>
        <color theme="3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県民大行動実行委員会</t>
    </r>
    <rPh sb="0" eb="2">
      <t>シシ</t>
    </rPh>
    <rPh sb="3" eb="5">
      <t>シノブエ</t>
    </rPh>
    <rPh sb="5" eb="7">
      <t>レンシュウ</t>
    </rPh>
    <rPh sb="8" eb="10">
      <t>ショウチュウ</t>
    </rPh>
    <rPh sb="12" eb="14">
      <t>ジュンカイ</t>
    </rPh>
    <rPh sb="14" eb="16">
      <t>ケンコウ</t>
    </rPh>
    <rPh sb="16" eb="18">
      <t>ソウダン</t>
    </rPh>
    <rPh sb="19" eb="21">
      <t>ケンミン</t>
    </rPh>
    <rPh sb="21" eb="22">
      <t>ダイ</t>
    </rPh>
    <rPh sb="22" eb="24">
      <t>コウドウ</t>
    </rPh>
    <rPh sb="24" eb="26">
      <t>ジッコウ</t>
    </rPh>
    <rPh sb="26" eb="29">
      <t>イインカイ</t>
    </rPh>
    <phoneticPr fontId="1"/>
  </si>
  <si>
    <r>
      <rPr>
        <sz val="16"/>
        <rFont val="ＭＳ Ｐゴシック"/>
        <family val="3"/>
        <charset val="128"/>
      </rPr>
      <t>地区学運研②
支部養教研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山特連支部研究会②</t>
    </r>
    <rPh sb="13" eb="14">
      <t>ヤマ</t>
    </rPh>
    <rPh sb="14" eb="15">
      <t>トク</t>
    </rPh>
    <rPh sb="15" eb="16">
      <t>レン</t>
    </rPh>
    <rPh sb="16" eb="18">
      <t>シブ</t>
    </rPh>
    <rPh sb="18" eb="21">
      <t>ケンキュウカイ</t>
    </rPh>
    <phoneticPr fontId="1"/>
  </si>
  <si>
    <t>支部養教研</t>
    <phoneticPr fontId="1"/>
  </si>
  <si>
    <t>学校開放日②
ふれあい児童会集会・丹課
支部養教研</t>
    <rPh sb="17" eb="18">
      <t>タン</t>
    </rPh>
    <rPh sb="18" eb="19">
      <t>カ</t>
    </rPh>
    <phoneticPr fontId="1"/>
  </si>
  <si>
    <t>お誕生日給食　支部養教研
北教研教育課題研究会③行事検討委員会</t>
    <rPh sb="13" eb="14">
      <t>キタ</t>
    </rPh>
    <rPh sb="14" eb="16">
      <t>キョウケン</t>
    </rPh>
    <rPh sb="16" eb="18">
      <t>キョウイク</t>
    </rPh>
    <rPh sb="18" eb="20">
      <t>カダイ</t>
    </rPh>
    <rPh sb="20" eb="23">
      <t>ケンキュウカイ</t>
    </rPh>
    <rPh sb="24" eb="26">
      <t>ギョウジ</t>
    </rPh>
    <phoneticPr fontId="1"/>
  </si>
  <si>
    <t>大月空襲戦争と平和展
フォローアップ（小）
県養教研</t>
    <rPh sb="22" eb="23">
      <t>ケン</t>
    </rPh>
    <rPh sb="23" eb="25">
      <t>ヨウキョウ</t>
    </rPh>
    <rPh sb="25" eb="26">
      <t>ケン</t>
    </rPh>
    <phoneticPr fontId="1"/>
  </si>
  <si>
    <t>○</t>
    <phoneticPr fontId="1"/>
  </si>
  <si>
    <t>○</t>
    <phoneticPr fontId="1"/>
  </si>
  <si>
    <t>生活科交流会①
図工美術主任研究会
地区事務研</t>
    <rPh sb="8" eb="10">
      <t>ズコウ</t>
    </rPh>
    <rPh sb="10" eb="12">
      <t>ビジュツ</t>
    </rPh>
    <rPh sb="12" eb="14">
      <t>シュニン</t>
    </rPh>
    <rPh sb="14" eb="16">
      <t>ケンキュウ</t>
    </rPh>
    <rPh sb="16" eb="17">
      <t>カイ</t>
    </rPh>
    <phoneticPr fontId="1"/>
  </si>
  <si>
    <t>地区事務研</t>
    <phoneticPr fontId="1"/>
  </si>
  <si>
    <t>クラブ⑤
児童会役員選挙
地区事務研</t>
    <phoneticPr fontId="1"/>
  </si>
  <si>
    <t>第２回児童総会
学校指導重点説明会
関ブロ事務研</t>
    <rPh sb="8" eb="10">
      <t>ガッコウ</t>
    </rPh>
    <rPh sb="10" eb="12">
      <t>シドウ</t>
    </rPh>
    <rPh sb="12" eb="14">
      <t>ジュウテン</t>
    </rPh>
    <rPh sb="14" eb="17">
      <t>セツメイカイ</t>
    </rPh>
    <rPh sb="18" eb="19">
      <t>カン</t>
    </rPh>
    <rPh sb="21" eb="23">
      <t>ジム</t>
    </rPh>
    <phoneticPr fontId="1"/>
  </si>
  <si>
    <t>支部養教研
地区事務研</t>
    <rPh sb="6" eb="8">
      <t>チク</t>
    </rPh>
    <rPh sb="8" eb="11">
      <t>ジムケン</t>
    </rPh>
    <phoneticPr fontId="1"/>
  </si>
  <si>
    <t>交通安全教室　地区学経研② 
あいさつ運動開始 尿検査①
丹菅事務研</t>
    <rPh sb="19" eb="21">
      <t>ウンドウ</t>
    </rPh>
    <rPh sb="21" eb="23">
      <t>カイシ</t>
    </rPh>
    <rPh sb="24" eb="27">
      <t>ニョウケンサ</t>
    </rPh>
    <rPh sb="29" eb="30">
      <t>タン</t>
    </rPh>
    <rPh sb="30" eb="31">
      <t>スゲ</t>
    </rPh>
    <rPh sb="31" eb="34">
      <t>ジムケン</t>
    </rPh>
    <phoneticPr fontId="6"/>
  </si>
  <si>
    <t>丹菅学運研③
丹菅事務研</t>
    <phoneticPr fontId="1"/>
  </si>
  <si>
    <t>丹菅事務研</t>
    <phoneticPr fontId="1"/>
  </si>
  <si>
    <t>丹菅学運研⑤
丹菅事務研
山特連支部研究会③</t>
    <rPh sb="13" eb="14">
      <t>ヤマ</t>
    </rPh>
    <rPh sb="14" eb="15">
      <t>トク</t>
    </rPh>
    <rPh sb="15" eb="16">
      <t>レン</t>
    </rPh>
    <rPh sb="16" eb="18">
      <t>シブ</t>
    </rPh>
    <rPh sb="18" eb="21">
      <t>ケンキュウカイ</t>
    </rPh>
    <phoneticPr fontId="1"/>
  </si>
  <si>
    <t>きずなの日　特別場所清掃
丹菅事務研</t>
    <rPh sb="4" eb="5">
      <t>ヒ</t>
    </rPh>
    <phoneticPr fontId="1"/>
  </si>
  <si>
    <t>招待給食
図美展研究会①
丹菅事務研</t>
    <rPh sb="5" eb="6">
      <t>ズ</t>
    </rPh>
    <rPh sb="6" eb="8">
      <t>ビテン</t>
    </rPh>
    <rPh sb="8" eb="11">
      <t>ケンキュウカイ</t>
    </rPh>
    <phoneticPr fontId="1"/>
  </si>
  <si>
    <t>きずなの日　特別場所清掃
丹菅教協会計引継ぎ
お誕生日給食　丹菅事務研</t>
    <rPh sb="13" eb="14">
      <t>タン</t>
    </rPh>
    <rPh sb="14" eb="15">
      <t>スゲ</t>
    </rPh>
    <rPh sb="15" eb="17">
      <t>キョウキョウ</t>
    </rPh>
    <rPh sb="17" eb="19">
      <t>カイケイ</t>
    </rPh>
    <rPh sb="19" eb="21">
      <t>ヒキツ</t>
    </rPh>
    <phoneticPr fontId="1"/>
  </si>
  <si>
    <t>きずなの日　
特別場所清掃
ことば③</t>
    <phoneticPr fontId="1"/>
  </si>
  <si>
    <t>きずなの日
あいさつ運動開始　
ことば④</t>
    <phoneticPr fontId="1"/>
  </si>
  <si>
    <t>職員会議⑩　特別場所清掃 
ことば⑤</t>
    <phoneticPr fontId="1"/>
  </si>
  <si>
    <t>丹菅教協⑦　特別場所清掃
ことば⑥</t>
    <phoneticPr fontId="1"/>
  </si>
  <si>
    <t>北教研教育課題研究会①
会館理事会①  北都P新旧本部役員会  丹菅養教研①</t>
    <rPh sb="0" eb="1">
      <t>キタ</t>
    </rPh>
    <rPh sb="1" eb="3">
      <t>キョウケン</t>
    </rPh>
    <rPh sb="3" eb="5">
      <t>キョウイク</t>
    </rPh>
    <rPh sb="5" eb="7">
      <t>カダイ</t>
    </rPh>
    <rPh sb="7" eb="10">
      <t>ケンキュウカイ</t>
    </rPh>
    <rPh sb="12" eb="14">
      <t>カイカン</t>
    </rPh>
    <rPh sb="14" eb="17">
      <t>リジカイ</t>
    </rPh>
    <rPh sb="20" eb="21">
      <t>キタ</t>
    </rPh>
    <rPh sb="21" eb="22">
      <t>ミヤコ</t>
    </rPh>
    <rPh sb="23" eb="25">
      <t>シンキュウ</t>
    </rPh>
    <rPh sb="25" eb="27">
      <t>ホンブ</t>
    </rPh>
    <rPh sb="27" eb="30">
      <t>ヤクインカイ</t>
    </rPh>
    <rPh sb="32" eb="33">
      <t>タン</t>
    </rPh>
    <rPh sb="33" eb="34">
      <t>スゲ</t>
    </rPh>
    <rPh sb="34" eb="36">
      <t>ヨウキョウ</t>
    </rPh>
    <rPh sb="36" eb="37">
      <t>ケン</t>
    </rPh>
    <phoneticPr fontId="1"/>
  </si>
  <si>
    <t>特別場所清掃
丹菅養教研③</t>
    <rPh sb="0" eb="2">
      <t>トクベツ</t>
    </rPh>
    <rPh sb="2" eb="4">
      <t>バショ</t>
    </rPh>
    <rPh sb="4" eb="6">
      <t>セイソウ</t>
    </rPh>
    <phoneticPr fontId="1"/>
  </si>
  <si>
    <t>県学校指導重点説明会
地区事務研
丹菅養教研⑤</t>
    <rPh sb="0" eb="1">
      <t>ケン</t>
    </rPh>
    <rPh sb="1" eb="3">
      <t>ガッコウ</t>
    </rPh>
    <rPh sb="3" eb="5">
      <t>シドウ</t>
    </rPh>
    <rPh sb="5" eb="7">
      <t>ジュウテン</t>
    </rPh>
    <rPh sb="7" eb="10">
      <t>セツメイカイ</t>
    </rPh>
    <phoneticPr fontId="1"/>
  </si>
  <si>
    <t xml:space="preserve">給食開始　安全点検　
発育測定   委員会①
地区学経研① 縦割り班会議　人事評価制度研修会（新教頭） </t>
    <rPh sb="0" eb="2">
      <t>キュウショク</t>
    </rPh>
    <rPh sb="2" eb="4">
      <t>カイシ</t>
    </rPh>
    <rPh sb="5" eb="7">
      <t>アンゼン</t>
    </rPh>
    <rPh sb="7" eb="9">
      <t>テンケン</t>
    </rPh>
    <rPh sb="11" eb="13">
      <t>ハツイク</t>
    </rPh>
    <rPh sb="13" eb="15">
      <t>ソクテイ</t>
    </rPh>
    <rPh sb="18" eb="21">
      <t>イインカイ</t>
    </rPh>
    <rPh sb="48" eb="50">
      <t>キョウトウ</t>
    </rPh>
    <phoneticPr fontId="6"/>
  </si>
  <si>
    <t>お誕生日給食
内科検診　歯科検診
支部養教研　ほっと①</t>
    <rPh sb="7" eb="9">
      <t>ナイカ</t>
    </rPh>
    <rPh sb="9" eb="11">
      <t>ケンシン</t>
    </rPh>
    <rPh sb="12" eb="14">
      <t>シカ</t>
    </rPh>
    <rPh sb="14" eb="16">
      <t>ケンシン</t>
    </rPh>
    <rPh sb="17" eb="19">
      <t>シブ</t>
    </rPh>
    <rPh sb="19" eb="21">
      <t>ヨウキョウ</t>
    </rPh>
    <rPh sb="21" eb="22">
      <t>ケン</t>
    </rPh>
    <phoneticPr fontId="1"/>
  </si>
  <si>
    <t>二校会　お花見給食
地区学運研①
支部学体研総会　県学校給食会事務説明会</t>
    <rPh sb="5" eb="7">
      <t>ハナミ</t>
    </rPh>
    <rPh sb="7" eb="9">
      <t>キュウショク</t>
    </rPh>
    <rPh sb="10" eb="12">
      <t>チク</t>
    </rPh>
    <rPh sb="12" eb="13">
      <t>ガク</t>
    </rPh>
    <rPh sb="13" eb="14">
      <t>ウン</t>
    </rPh>
    <rPh sb="14" eb="15">
      <t>ケン</t>
    </rPh>
    <rPh sb="17" eb="19">
      <t>シブ</t>
    </rPh>
    <rPh sb="19" eb="20">
      <t>ガク</t>
    </rPh>
    <rPh sb="20" eb="21">
      <t>タイ</t>
    </rPh>
    <rPh sb="21" eb="22">
      <t>ケン</t>
    </rPh>
    <rPh sb="22" eb="24">
      <t>ソウカイ</t>
    </rPh>
    <rPh sb="25" eb="26">
      <t>ケン</t>
    </rPh>
    <rPh sb="26" eb="28">
      <t>ガッコウ</t>
    </rPh>
    <rPh sb="28" eb="30">
      <t>キュウショク</t>
    </rPh>
    <rPh sb="30" eb="31">
      <t>カイ</t>
    </rPh>
    <rPh sb="31" eb="33">
      <t>ジム</t>
    </rPh>
    <rPh sb="33" eb="36">
      <t>セツメイカイ</t>
    </rPh>
    <phoneticPr fontId="1"/>
  </si>
  <si>
    <t>R５年　１月</t>
    <phoneticPr fontId="1"/>
  </si>
  <si>
    <r>
      <t xml:space="preserve">お誕生日給食
</t>
    </r>
    <r>
      <rPr>
        <strike/>
        <sz val="16"/>
        <rFont val="ＭＳ Ｐゴシック"/>
        <family val="3"/>
        <charset val="128"/>
      </rPr>
      <t>舞茸伏込（小中）</t>
    </r>
    <rPh sb="1" eb="4">
      <t>タンジョウビ</t>
    </rPh>
    <rPh sb="4" eb="6">
      <t>キュウショク</t>
    </rPh>
    <phoneticPr fontId="6"/>
  </si>
  <si>
    <t>きずなの日　お話の会　ことば②  特別場所清掃
小中運動会合同職員会議①</t>
    <rPh sb="17" eb="23">
      <t>トクベツバショセイソウ</t>
    </rPh>
    <phoneticPr fontId="1"/>
  </si>
  <si>
    <t>管理主事訪問 
知能検査（２・５年）</t>
    <rPh sb="8" eb="10">
      <t>チノウ</t>
    </rPh>
    <rPh sb="10" eb="12">
      <t>ケンサ</t>
    </rPh>
    <rPh sb="16" eb="17">
      <t>ネン</t>
    </rPh>
    <phoneticPr fontId="6"/>
  </si>
  <si>
    <r>
      <rPr>
        <b/>
        <sz val="16"/>
        <color theme="4"/>
        <rFont val="ＭＳ Ｐゴシック"/>
        <family val="3"/>
        <charset val="128"/>
      </rPr>
      <t>大豆種まき（小中）</t>
    </r>
    <r>
      <rPr>
        <sz val="16"/>
        <color rgb="FFFF0000"/>
        <rFont val="ＭＳ Ｐゴシック"/>
        <family val="3"/>
        <charset val="128"/>
      </rPr>
      <t xml:space="preserve"> 
</t>
    </r>
    <r>
      <rPr>
        <sz val="16"/>
        <rFont val="ＭＳ Ｐゴシック"/>
        <family val="3"/>
        <charset val="128"/>
      </rPr>
      <t xml:space="preserve">安全点検
</t>
    </r>
    <r>
      <rPr>
        <sz val="16"/>
        <color theme="3"/>
        <rFont val="ＭＳ Ｐゴシック"/>
        <family val="3"/>
        <charset val="128"/>
      </rPr>
      <t>職員会議⑤</t>
    </r>
    <rPh sb="7" eb="8">
      <t>ナカ</t>
    </rPh>
    <rPh sb="11" eb="13">
      <t>アンゼン</t>
    </rPh>
    <rPh sb="13" eb="15">
      <t>テンケン</t>
    </rPh>
    <phoneticPr fontId="6"/>
  </si>
  <si>
    <t xml:space="preserve">避難訓練　初任研
クラブ①  </t>
    <rPh sb="5" eb="7">
      <t>ショニン</t>
    </rPh>
    <rPh sb="7" eb="8">
      <t>ケン</t>
    </rPh>
    <phoneticPr fontId="1"/>
  </si>
  <si>
    <r>
      <rPr>
        <sz val="12"/>
        <rFont val="ＭＳ Ｐゴシック"/>
        <family val="3"/>
        <charset val="128"/>
      </rPr>
      <t>ささら獅子舞学習会（小中）
山特連支部研究会①</t>
    </r>
    <r>
      <rPr>
        <sz val="12"/>
        <color rgb="FFFF000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県養護教員研究会定期総会・研修会
県養教研定期総会　初任研</t>
    </r>
    <rPh sb="3" eb="6">
      <t>シシマイ</t>
    </rPh>
    <rPh sb="6" eb="9">
      <t>ガクシュウカイ</t>
    </rPh>
    <rPh sb="10" eb="12">
      <t>ショウチュウ</t>
    </rPh>
    <rPh sb="24" eb="25">
      <t>ケン</t>
    </rPh>
    <rPh sb="25" eb="27">
      <t>ヨウゴ</t>
    </rPh>
    <rPh sb="27" eb="29">
      <t>キョウイン</t>
    </rPh>
    <rPh sb="29" eb="32">
      <t>ケンキュウカイ</t>
    </rPh>
    <rPh sb="32" eb="34">
      <t>テイキ</t>
    </rPh>
    <rPh sb="34" eb="36">
      <t>ソウカイ</t>
    </rPh>
    <rPh sb="37" eb="40">
      <t>ケンシュウカイ</t>
    </rPh>
    <rPh sb="41" eb="42">
      <t>ケン</t>
    </rPh>
    <rPh sb="42" eb="44">
      <t>ヨウキョウ</t>
    </rPh>
    <rPh sb="44" eb="45">
      <t>ケン</t>
    </rPh>
    <rPh sb="45" eb="47">
      <t>テイキ</t>
    </rPh>
    <rPh sb="47" eb="49">
      <t>ソウカイ</t>
    </rPh>
    <phoneticPr fontId="1"/>
  </si>
  <si>
    <r>
      <t>へき連振興会議　</t>
    </r>
    <r>
      <rPr>
        <sz val="14"/>
        <rFont val="ＭＳ Ｐゴシック"/>
        <family val="3"/>
        <charset val="128"/>
      </rPr>
      <t>初任研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第１会北都P連本部役員会・理事会</t>
    </r>
    <rPh sb="12" eb="13">
      <t>ダイ</t>
    </rPh>
    <rPh sb="14" eb="15">
      <t>カイ</t>
    </rPh>
    <rPh sb="21" eb="23">
      <t>ヤクイン</t>
    </rPh>
    <phoneticPr fontId="1"/>
  </si>
  <si>
    <t>初任研　クラブ②</t>
    <phoneticPr fontId="1"/>
  </si>
  <si>
    <t>初任研</t>
    <phoneticPr fontId="1"/>
  </si>
  <si>
    <r>
      <rPr>
        <sz val="14"/>
        <rFont val="ＭＳ Ｐゴシック"/>
        <family val="3"/>
        <charset val="128"/>
      </rPr>
      <t>第57回丹菅音楽祭　初任研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地区学運研④</t>
    </r>
    <phoneticPr fontId="1"/>
  </si>
  <si>
    <t>第１回児童総会　初任研
へき地教育連盟全体研究会</t>
    <rPh sb="14" eb="15">
      <t>チ</t>
    </rPh>
    <rPh sb="15" eb="17">
      <t>キョウイク</t>
    </rPh>
    <rPh sb="17" eb="18">
      <t>レン</t>
    </rPh>
    <rPh sb="18" eb="19">
      <t>メイ</t>
    </rPh>
    <rPh sb="19" eb="21">
      <t>ゼンタイ</t>
    </rPh>
    <rPh sb="21" eb="24">
      <t>ケンキュウカイ</t>
    </rPh>
    <phoneticPr fontId="1"/>
  </si>
  <si>
    <t>ほっと④</t>
    <phoneticPr fontId="6"/>
  </si>
  <si>
    <t>運動会総練習（反省会）
地区事務研　ほっと⑤</t>
    <phoneticPr fontId="1"/>
  </si>
  <si>
    <t>ほっと⑥</t>
    <phoneticPr fontId="1"/>
  </si>
  <si>
    <t>丹菅学運研⑥　ほっと⑦
県民大行動北都留集会
教育県民大行動実行委員会</t>
    <rPh sb="12" eb="14">
      <t>ケンミン</t>
    </rPh>
    <rPh sb="14" eb="17">
      <t>ダイコウドウ</t>
    </rPh>
    <rPh sb="17" eb="20">
      <t>キタツル</t>
    </rPh>
    <rPh sb="20" eb="22">
      <t>シュウカイ</t>
    </rPh>
    <rPh sb="23" eb="25">
      <t>キョウイク</t>
    </rPh>
    <rPh sb="25" eb="27">
      <t>ケンミン</t>
    </rPh>
    <rPh sb="27" eb="30">
      <t>ダイコウドウ</t>
    </rPh>
    <rPh sb="30" eb="32">
      <t>ジッコウ</t>
    </rPh>
    <rPh sb="32" eb="35">
      <t>イインカイ</t>
    </rPh>
    <phoneticPr fontId="1"/>
  </si>
  <si>
    <t>きずなの日　ほっと⑨</t>
    <phoneticPr fontId="1"/>
  </si>
  <si>
    <t>北教研教育課題研究会②
ほっと⑩</t>
    <rPh sb="0" eb="1">
      <t>キタ</t>
    </rPh>
    <rPh sb="1" eb="3">
      <t>キョウケン</t>
    </rPh>
    <rPh sb="3" eb="5">
      <t>キョウイク</t>
    </rPh>
    <rPh sb="5" eb="7">
      <t>カダイ</t>
    </rPh>
    <rPh sb="7" eb="10">
      <t>ケンキュウカイ</t>
    </rPh>
    <phoneticPr fontId="1"/>
  </si>
  <si>
    <t>丹菅研究紀要作成（丹波小）　ほっと⑪</t>
    <rPh sb="0" eb="1">
      <t>タン</t>
    </rPh>
    <rPh sb="1" eb="2">
      <t>スゲ</t>
    </rPh>
    <rPh sb="2" eb="4">
      <t>ケンキュウ</t>
    </rPh>
    <rPh sb="4" eb="6">
      <t>キヨウ</t>
    </rPh>
    <rPh sb="6" eb="8">
      <t>サクセイ</t>
    </rPh>
    <rPh sb="9" eb="11">
      <t>タンバ</t>
    </rPh>
    <rPh sb="11" eb="12">
      <t>ショウ</t>
    </rPh>
    <phoneticPr fontId="1"/>
  </si>
  <si>
    <r>
      <rPr>
        <sz val="14"/>
        <rFont val="ＭＳ Ｐゴシック"/>
        <family val="3"/>
        <charset val="128"/>
      </rPr>
      <t>北教研冬季集会（参加なし）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第２回北都P連本部役員会・理事会</t>
    </r>
    <rPh sb="0" eb="1">
      <t>キタ</t>
    </rPh>
    <rPh sb="1" eb="3">
      <t>キョウケン</t>
    </rPh>
    <rPh sb="3" eb="5">
      <t>トウキ</t>
    </rPh>
    <rPh sb="5" eb="7">
      <t>シュウカイ</t>
    </rPh>
    <rPh sb="8" eb="10">
      <t>サンカ</t>
    </rPh>
    <rPh sb="14" eb="15">
      <t>ダイ</t>
    </rPh>
    <rPh sb="16" eb="17">
      <t>カイ</t>
    </rPh>
    <rPh sb="17" eb="19">
      <t>ホクト</t>
    </rPh>
    <rPh sb="20" eb="21">
      <t>レン</t>
    </rPh>
    <rPh sb="21" eb="23">
      <t>ホンブ</t>
    </rPh>
    <rPh sb="23" eb="25">
      <t>ヤクイン</t>
    </rPh>
    <rPh sb="25" eb="26">
      <t>カイ</t>
    </rPh>
    <rPh sb="27" eb="30">
      <t>リジカイ</t>
    </rPh>
    <phoneticPr fontId="1"/>
  </si>
  <si>
    <t>丹菅音楽主任者会議④</t>
    <phoneticPr fontId="1"/>
  </si>
  <si>
    <t>もみじ給食　地区事務研</t>
    <phoneticPr fontId="1"/>
  </si>
  <si>
    <r>
      <rPr>
        <sz val="16"/>
        <rFont val="ＭＳ Ｐゴシック"/>
        <family val="3"/>
        <charset val="128"/>
      </rPr>
      <t>獅子練習（小中）
武蔵大　支部養教研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ＰＴＡ定例会②</t>
    </r>
    <rPh sb="5" eb="7">
      <t>ショウチュウ</t>
    </rPh>
    <rPh sb="9" eb="11">
      <t>ムサシ</t>
    </rPh>
    <phoneticPr fontId="1"/>
  </si>
  <si>
    <r>
      <t xml:space="preserve">きずなの日　書きぞめ大会
丹菅学経研⑦
</t>
    </r>
    <r>
      <rPr>
        <sz val="14"/>
        <color theme="1"/>
        <rFont val="ＭＳ Ｐゴシック"/>
        <family val="3"/>
        <charset val="128"/>
      </rPr>
      <t>特別場所清掃</t>
    </r>
    <phoneticPr fontId="1"/>
  </si>
  <si>
    <r>
      <rPr>
        <sz val="16"/>
        <rFont val="ＭＳ Ｐゴシック"/>
        <family val="3"/>
        <charset val="128"/>
      </rPr>
      <t>お誕生日給食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color theme="1"/>
        <rFont val="ＭＳ Ｐゴシック"/>
        <family val="3"/>
        <charset val="128"/>
      </rPr>
      <t>夏季学習会①</t>
    </r>
    <phoneticPr fontId="1"/>
  </si>
  <si>
    <t>ほっと⑫</t>
    <phoneticPr fontId="1"/>
  </si>
  <si>
    <t>職員会議④　体力ﾃｽﾄ②
胸部Ｘ線　新研究主任研修</t>
    <rPh sb="0" eb="2">
      <t>ショクイン</t>
    </rPh>
    <rPh sb="2" eb="4">
      <t>カイギ</t>
    </rPh>
    <rPh sb="6" eb="8">
      <t>タイリョク</t>
    </rPh>
    <rPh sb="18" eb="19">
      <t>シン</t>
    </rPh>
    <rPh sb="19" eb="21">
      <t>ケンキュウ</t>
    </rPh>
    <rPh sb="21" eb="23">
      <t>シュニン</t>
    </rPh>
    <rPh sb="23" eb="25">
      <t>ケンシュウ</t>
    </rPh>
    <phoneticPr fontId="6"/>
  </si>
  <si>
    <t>初任研　学校図書研② 
新研究主任研修</t>
    <phoneticPr fontId="1"/>
  </si>
  <si>
    <t>生活科交流会②　ほっと⑧
特別支援管理職研修②
新研究主任研修</t>
    <phoneticPr fontId="1"/>
  </si>
  <si>
    <r>
      <rPr>
        <sz val="13"/>
        <rFont val="ＭＳ Ｐゴシック"/>
        <family val="3"/>
        <charset val="128"/>
      </rPr>
      <t>二校会</t>
    </r>
    <r>
      <rPr>
        <sz val="13"/>
        <color rgb="FFFF0000"/>
        <rFont val="ＭＳ Ｐゴシック"/>
        <family val="3"/>
        <charset val="128"/>
      </rPr>
      <t xml:space="preserve">
丹波山学経研　会館総会
北教研春季教研(教頭参加)
</t>
    </r>
    <r>
      <rPr>
        <sz val="13"/>
        <rFont val="ＭＳ Ｐゴシック"/>
        <family val="3"/>
        <charset val="128"/>
      </rPr>
      <t>安全点検</t>
    </r>
    <rPh sb="0" eb="3">
      <t>ニコウカイ</t>
    </rPh>
    <rPh sb="4" eb="7">
      <t>タバヤマ</t>
    </rPh>
    <rPh sb="7" eb="8">
      <t>ガク</t>
    </rPh>
    <rPh sb="8" eb="9">
      <t>ケイ</t>
    </rPh>
    <rPh sb="9" eb="10">
      <t>ケン</t>
    </rPh>
    <rPh sb="11" eb="13">
      <t>カイカン</t>
    </rPh>
    <rPh sb="13" eb="15">
      <t>ソウカイ</t>
    </rPh>
    <rPh sb="30" eb="32">
      <t>アンゼン</t>
    </rPh>
    <phoneticPr fontId="6"/>
  </si>
  <si>
    <t>プール清掃（小中合同）</t>
    <rPh sb="6" eb="8">
      <t>ショウチュウ</t>
    </rPh>
    <rPh sb="8" eb="10">
      <t>ゴウドウ</t>
    </rPh>
    <phoneticPr fontId="6"/>
  </si>
  <si>
    <t>地区事務研
ふれあい学校訪問</t>
    <rPh sb="0" eb="2">
      <t>チク</t>
    </rPh>
    <rPh sb="2" eb="5">
      <t>ジムケン</t>
    </rPh>
    <phoneticPr fontId="1"/>
  </si>
  <si>
    <t>舞茸伏込
丹菅養教研②</t>
    <rPh sb="0" eb="2">
      <t>マイタケ</t>
    </rPh>
    <rPh sb="2" eb="3">
      <t>フ</t>
    </rPh>
    <rPh sb="3" eb="4">
      <t>コ</t>
    </rPh>
    <rPh sb="5" eb="6">
      <t>タン</t>
    </rPh>
    <rPh sb="6" eb="7">
      <t>スゲ</t>
    </rPh>
    <rPh sb="7" eb="10">
      <t>ヨウキョウケン</t>
    </rPh>
    <phoneticPr fontId="1"/>
  </si>
  <si>
    <t>給食開始　安全点検　
発育測定   委員会①
縦割り班会議</t>
    <rPh sb="0" eb="2">
      <t>キュウショク</t>
    </rPh>
    <rPh sb="2" eb="4">
      <t>カイシ</t>
    </rPh>
    <rPh sb="5" eb="7">
      <t>アンゼン</t>
    </rPh>
    <rPh sb="7" eb="9">
      <t>テンケン</t>
    </rPh>
    <rPh sb="11" eb="13">
      <t>ハツイク</t>
    </rPh>
    <rPh sb="13" eb="15">
      <t>ソクテイ</t>
    </rPh>
    <rPh sb="18" eb="21">
      <t>イインカイ</t>
    </rPh>
    <phoneticPr fontId="6"/>
  </si>
  <si>
    <t>きずなの日　特別場所清掃
図書集会
心電・心音図</t>
    <phoneticPr fontId="1"/>
  </si>
  <si>
    <t>二校会　お花見給食</t>
    <rPh sb="5" eb="7">
      <t>ハナミ</t>
    </rPh>
    <rPh sb="7" eb="9">
      <t>キュウショク</t>
    </rPh>
    <phoneticPr fontId="1"/>
  </si>
  <si>
    <t>お誕生日給食
内科検診　歯科検診
ほっと①</t>
    <rPh sb="7" eb="9">
      <t>ナイカ</t>
    </rPh>
    <rPh sb="9" eb="11">
      <t>ケンシン</t>
    </rPh>
    <rPh sb="12" eb="14">
      <t>シカ</t>
    </rPh>
    <rPh sb="14" eb="16">
      <t>ケンシン</t>
    </rPh>
    <phoneticPr fontId="1"/>
  </si>
  <si>
    <t>丹菅教協①</t>
    <phoneticPr fontId="1"/>
  </si>
  <si>
    <t>北都P連総会</t>
    <rPh sb="0" eb="1">
      <t>キタ</t>
    </rPh>
    <rPh sb="1" eb="2">
      <t>ミヤコ</t>
    </rPh>
    <rPh sb="3" eb="4">
      <t>レン</t>
    </rPh>
    <rPh sb="4" eb="6">
      <t>ソウカイ</t>
    </rPh>
    <phoneticPr fontId="1"/>
  </si>
  <si>
    <t>きずなの日
体力ﾃｽﾄ①</t>
    <rPh sb="6" eb="8">
      <t>タイリョク</t>
    </rPh>
    <phoneticPr fontId="1"/>
  </si>
  <si>
    <t>職員会議④　体力ﾃｽﾄ②
胸部Ｘ線</t>
    <rPh sb="0" eb="2">
      <t>ショクイン</t>
    </rPh>
    <rPh sb="2" eb="4">
      <t>カイギ</t>
    </rPh>
    <rPh sb="6" eb="8">
      <t>タイリョク</t>
    </rPh>
    <phoneticPr fontId="6"/>
  </si>
  <si>
    <r>
      <t>校内研②</t>
    </r>
    <r>
      <rPr>
        <sz val="16"/>
        <rFont val="ＭＳ Ｐゴシック"/>
        <family val="3"/>
        <charset val="128"/>
      </rPr>
      <t/>
    </r>
    <phoneticPr fontId="1"/>
  </si>
  <si>
    <t>青葉給食 
耳鼻科・眼科検診</t>
    <phoneticPr fontId="1"/>
  </si>
  <si>
    <t>交通安全教室
あいさつ運動開始
尿検査①</t>
    <rPh sb="11" eb="13">
      <t>ウンドウ</t>
    </rPh>
    <rPh sb="13" eb="15">
      <t>カイシ</t>
    </rPh>
    <rPh sb="16" eb="19">
      <t>ニョウケンサ</t>
    </rPh>
    <phoneticPr fontId="6"/>
  </si>
  <si>
    <t>丹菅教協②</t>
    <rPh sb="0" eb="1">
      <t>タン</t>
    </rPh>
    <rPh sb="1" eb="2">
      <t>スゲ</t>
    </rPh>
    <rPh sb="2" eb="4">
      <t>キョウキョウ</t>
    </rPh>
    <phoneticPr fontId="1"/>
  </si>
  <si>
    <t>きずなの日 ほっと②
委員会②</t>
    <rPh sb="4" eb="5">
      <t>ヒ</t>
    </rPh>
    <phoneticPr fontId="1"/>
  </si>
  <si>
    <t>児生連①</t>
    <rPh sb="0" eb="1">
      <t>ジ</t>
    </rPh>
    <rPh sb="1" eb="2">
      <t>セイ</t>
    </rPh>
    <rPh sb="2" eb="3">
      <t>レン</t>
    </rPh>
    <phoneticPr fontId="1"/>
  </si>
  <si>
    <t>地区学経研⑤
丹菅養教研④
児生連②</t>
    <phoneticPr fontId="1"/>
  </si>
  <si>
    <t>県P定期総会</t>
    <rPh sb="0" eb="1">
      <t>ケン</t>
    </rPh>
    <rPh sb="2" eb="4">
      <t>テイキ</t>
    </rPh>
    <rPh sb="4" eb="6">
      <t>ソウカイ</t>
    </rPh>
    <phoneticPr fontId="1"/>
  </si>
  <si>
    <t>舞茸伏込</t>
    <rPh sb="0" eb="2">
      <t>マイタケ</t>
    </rPh>
    <rPh sb="2" eb="3">
      <t>フ</t>
    </rPh>
    <rPh sb="3" eb="4">
      <t>コ</t>
    </rPh>
    <phoneticPr fontId="1"/>
  </si>
  <si>
    <t>大豆種まき（小中） 
職員会議⑤</t>
    <rPh sb="7" eb="8">
      <t>ナカ</t>
    </rPh>
    <phoneticPr fontId="6"/>
  </si>
  <si>
    <t>知能検査（２・５年）</t>
    <rPh sb="0" eb="2">
      <t>チノウ</t>
    </rPh>
    <rPh sb="2" eb="4">
      <t>ケンサ</t>
    </rPh>
    <rPh sb="8" eb="9">
      <t>ネン</t>
    </rPh>
    <phoneticPr fontId="6"/>
  </si>
  <si>
    <t>尿検査②</t>
    <phoneticPr fontId="1"/>
  </si>
  <si>
    <t>丹菅教協③</t>
    <phoneticPr fontId="1"/>
  </si>
  <si>
    <t>獅子・篠笛練習（小中）</t>
    <rPh sb="0" eb="2">
      <t>シシ</t>
    </rPh>
    <rPh sb="3" eb="5">
      <t>シノブエ</t>
    </rPh>
    <rPh sb="5" eb="7">
      <t>レンシュウ</t>
    </rPh>
    <rPh sb="8" eb="10">
      <t>ショウチュウ</t>
    </rPh>
    <phoneticPr fontId="1"/>
  </si>
  <si>
    <t xml:space="preserve">きずなの日　お話の会　ことば② </t>
    <phoneticPr fontId="1"/>
  </si>
  <si>
    <t>臨海学校③（５・６年）</t>
    <phoneticPr fontId="6"/>
  </si>
  <si>
    <t>きずなの日
ことば③</t>
    <phoneticPr fontId="1"/>
  </si>
  <si>
    <t>丹菅教協④ 
フォローアップ（小中）</t>
    <rPh sb="0" eb="1">
      <t>タン</t>
    </rPh>
    <rPh sb="1" eb="2">
      <t>スゲ</t>
    </rPh>
    <rPh sb="2" eb="3">
      <t>キョウ</t>
    </rPh>
    <rPh sb="3" eb="4">
      <t>キョウ</t>
    </rPh>
    <rPh sb="15" eb="16">
      <t>ショウ</t>
    </rPh>
    <rPh sb="16" eb="17">
      <t>チュウ</t>
    </rPh>
    <phoneticPr fontId="1"/>
  </si>
  <si>
    <t>フォローアップ（小中）</t>
    <phoneticPr fontId="1"/>
  </si>
  <si>
    <t>フォローアップ（小）</t>
    <rPh sb="8" eb="9">
      <t>ショウ</t>
    </rPh>
    <phoneticPr fontId="1"/>
  </si>
  <si>
    <t>フォローアップ（小）</t>
    <phoneticPr fontId="1"/>
  </si>
  <si>
    <t>２学期始業式　給食開始　
小中自然体験活動（保小中）</t>
    <rPh sb="22" eb="23">
      <t>ホ</t>
    </rPh>
    <rPh sb="23" eb="25">
      <t>ショウチュウ</t>
    </rPh>
    <phoneticPr fontId="6"/>
  </si>
  <si>
    <t>運動会特別日課開始
きずなの日 お誕生日給食</t>
    <phoneticPr fontId="1"/>
  </si>
  <si>
    <r>
      <rPr>
        <sz val="16"/>
        <rFont val="ＭＳ Ｐゴシック"/>
        <family val="3"/>
        <charset val="128"/>
      </rPr>
      <t xml:space="preserve">獅子練習（小中）
</t>
    </r>
    <r>
      <rPr>
        <sz val="16"/>
        <rFont val="ＭＳ Ｐゴシック"/>
        <family val="3"/>
        <charset val="128"/>
      </rPr>
      <t>ＰＴＡ定例会②</t>
    </r>
    <rPh sb="5" eb="7">
      <t>ショウチュウ</t>
    </rPh>
    <phoneticPr fontId="1"/>
  </si>
  <si>
    <t>小中運動会合同練習
丹菅教協⑤</t>
    <rPh sb="0" eb="2">
      <t>ショウチュウ</t>
    </rPh>
    <rPh sb="2" eb="5">
      <t>ウンドウカイ</t>
    </rPh>
    <rPh sb="5" eb="7">
      <t>ゴウドウ</t>
    </rPh>
    <rPh sb="7" eb="9">
      <t>レンシュウ</t>
    </rPh>
    <phoneticPr fontId="1"/>
  </si>
  <si>
    <t>運動会総練習（反省会）
ほっと⑤</t>
    <phoneticPr fontId="1"/>
  </si>
  <si>
    <t xml:space="preserve">きずなの日　安全点検
</t>
    <phoneticPr fontId="1"/>
  </si>
  <si>
    <r>
      <rPr>
        <sz val="16"/>
        <rFont val="ＭＳ Ｐゴシック"/>
        <family val="3"/>
        <charset val="128"/>
      </rPr>
      <t>丹菅教協⑥</t>
    </r>
    <r>
      <rPr>
        <sz val="16"/>
        <color theme="3"/>
        <rFont val="ＭＳ Ｐゴシック"/>
        <family val="3"/>
        <charset val="128"/>
      </rPr>
      <t/>
    </r>
    <rPh sb="0" eb="1">
      <t>タン</t>
    </rPh>
    <rPh sb="1" eb="2">
      <t>スゲ</t>
    </rPh>
    <rPh sb="2" eb="4">
      <t>キョウキョウ</t>
    </rPh>
    <phoneticPr fontId="1"/>
  </si>
  <si>
    <t>ほっと⑦
県民大行動北都留集会</t>
    <rPh sb="5" eb="7">
      <t>ケンミン</t>
    </rPh>
    <rPh sb="7" eb="10">
      <t>ダイコウドウ</t>
    </rPh>
    <rPh sb="10" eb="13">
      <t>キタツル</t>
    </rPh>
    <rPh sb="13" eb="15">
      <t>シュウカイ</t>
    </rPh>
    <phoneticPr fontId="1"/>
  </si>
  <si>
    <t>丹波小学校学校創立記念日 
学校閉庁日</t>
    <rPh sb="0" eb="5">
      <t>タバショウガッコウ</t>
    </rPh>
    <rPh sb="14" eb="16">
      <t>ガッコウ</t>
    </rPh>
    <rPh sb="16" eb="19">
      <t>ヘイチョウビ</t>
    </rPh>
    <phoneticPr fontId="1"/>
  </si>
  <si>
    <t>第57回丹菅音楽祭</t>
    <phoneticPr fontId="1"/>
  </si>
  <si>
    <t>職員会議⑩
ことば⑤</t>
    <phoneticPr fontId="1"/>
  </si>
  <si>
    <t>児生連②</t>
    <phoneticPr fontId="1"/>
  </si>
  <si>
    <t xml:space="preserve">生活科交流会②　ほっと⑧
</t>
    <phoneticPr fontId="1"/>
  </si>
  <si>
    <t>歯科保健指導</t>
    <rPh sb="0" eb="2">
      <t>シカ</t>
    </rPh>
    <rPh sb="2" eb="4">
      <t>ホケン</t>
    </rPh>
    <rPh sb="4" eb="6">
      <t>シドウ</t>
    </rPh>
    <phoneticPr fontId="1"/>
  </si>
  <si>
    <t>招待給食</t>
    <phoneticPr fontId="1"/>
  </si>
  <si>
    <t>丹菅教協⑦
ことば⑥</t>
    <phoneticPr fontId="1"/>
  </si>
  <si>
    <r>
      <rPr>
        <sz val="14"/>
        <rFont val="ＭＳ Ｐゴシック"/>
        <family val="3"/>
        <charset val="128"/>
      </rPr>
      <t>３学期始業式</t>
    </r>
    <r>
      <rPr>
        <sz val="14"/>
        <color rgb="FFFF0000"/>
        <rFont val="ＭＳ Ｐゴシック"/>
        <family val="3"/>
        <charset val="128"/>
      </rPr>
      <t xml:space="preserve">　
</t>
    </r>
    <r>
      <rPr>
        <sz val="14"/>
        <rFont val="ＭＳ Ｐゴシック"/>
        <family val="3"/>
        <charset val="128"/>
      </rPr>
      <t>職員会議⑫　給食開始</t>
    </r>
    <rPh sb="1" eb="3">
      <t>ガッキ</t>
    </rPh>
    <rPh sb="3" eb="6">
      <t>シギョウシキ</t>
    </rPh>
    <phoneticPr fontId="1"/>
  </si>
  <si>
    <t>きずなの日　書きぞめ大会</t>
    <phoneticPr fontId="1"/>
  </si>
  <si>
    <t>ほっと⑩</t>
    <phoneticPr fontId="1"/>
  </si>
  <si>
    <r>
      <rPr>
        <sz val="16"/>
        <color theme="3"/>
        <rFont val="ＭＳ Ｐゴシック"/>
        <family val="3"/>
        <charset val="128"/>
      </rPr>
      <t>職員会議⑬</t>
    </r>
    <r>
      <rPr>
        <sz val="16"/>
        <color rgb="FFFF0000"/>
        <rFont val="ＭＳ Ｐゴシック"/>
        <family val="3"/>
        <charset val="128"/>
      </rPr>
      <t/>
    </r>
    <phoneticPr fontId="1"/>
  </si>
  <si>
    <t>ほっと⑪</t>
    <phoneticPr fontId="1"/>
  </si>
  <si>
    <t>味噌造り（小中）</t>
    <rPh sb="0" eb="2">
      <t>ミソ</t>
    </rPh>
    <rPh sb="2" eb="3">
      <t>ヅク</t>
    </rPh>
    <rPh sb="5" eb="6">
      <t>ショウ</t>
    </rPh>
    <rPh sb="6" eb="7">
      <t>チュウ</t>
    </rPh>
    <phoneticPr fontId="1"/>
  </si>
  <si>
    <t>きずなの日
お誕生日給食</t>
    <phoneticPr fontId="1"/>
  </si>
  <si>
    <r>
      <t xml:space="preserve">職員会議⑭　
</t>
    </r>
    <r>
      <rPr>
        <sz val="16"/>
        <rFont val="ＭＳ Ｐゴシック"/>
        <family val="3"/>
        <charset val="128"/>
      </rPr>
      <t>お誕生日給食</t>
    </r>
    <phoneticPr fontId="1"/>
  </si>
  <si>
    <t>修了式　離任式　給食終了　</t>
    <phoneticPr fontId="1"/>
  </si>
  <si>
    <t>ほっと③</t>
    <phoneticPr fontId="6"/>
  </si>
  <si>
    <t>きずなの日　特別場所清掃</t>
    <phoneticPr fontId="1"/>
  </si>
  <si>
    <t>水の旅（４年）</t>
    <phoneticPr fontId="1"/>
  </si>
  <si>
    <t>諸帳簿提出　きずなの日
支部養教研　特別場所清掃　全校レク</t>
    <rPh sb="18" eb="24">
      <t>トクベツバショセイソウ</t>
    </rPh>
    <rPh sb="25" eb="27">
      <t>ゼンコウ</t>
    </rPh>
    <phoneticPr fontId="6"/>
  </si>
  <si>
    <t>丹菅学経研④　代表委員会</t>
    <rPh sb="7" eb="9">
      <t>ダイヒョウ</t>
    </rPh>
    <rPh sb="9" eb="12">
      <t>イインカイ</t>
    </rPh>
    <phoneticPr fontId="1"/>
  </si>
  <si>
    <t>防犯教室
村教委訪問</t>
    <rPh sb="5" eb="6">
      <t>ソン</t>
    </rPh>
    <rPh sb="6" eb="8">
      <t>キョウイ</t>
    </rPh>
    <rPh sb="8" eb="10">
      <t>ホウモン</t>
    </rPh>
    <phoneticPr fontId="1"/>
  </si>
  <si>
    <t xml:space="preserve">
プール説明会　　</t>
    <phoneticPr fontId="1"/>
  </si>
  <si>
    <t>給食試食会
救急救命法講習会</t>
    <phoneticPr fontId="1"/>
  </si>
  <si>
    <t>ほっと④　　プール開き</t>
    <phoneticPr fontId="6"/>
  </si>
  <si>
    <t>ほっと⑥　英語教育WG</t>
    <phoneticPr fontId="1"/>
  </si>
  <si>
    <t>スケート教室②
北教研研究推進者会議③
英語教育WG</t>
    <phoneticPr fontId="1"/>
  </si>
  <si>
    <t>きずなの日　ほっと②
委員会②　特別場所清掃
県校長会定期総大会　英語教育WG</t>
    <rPh sb="4" eb="5">
      <t>ヒ</t>
    </rPh>
    <rPh sb="16" eb="22">
      <t>トクベツバショセイソウ</t>
    </rPh>
    <rPh sb="33" eb="35">
      <t>エイゴ</t>
    </rPh>
    <rPh sb="35" eb="37">
      <t>キョウイク</t>
    </rPh>
    <phoneticPr fontId="1"/>
  </si>
  <si>
    <r>
      <t>夏季休業開始
新校長研修
電気点検</t>
    </r>
    <r>
      <rPr>
        <sz val="16"/>
        <color rgb="FFFF0000"/>
        <rFont val="ＭＳ Ｐゴシック"/>
        <family val="3"/>
        <charset val="128"/>
      </rPr>
      <t>（停電）</t>
    </r>
    <rPh sb="7" eb="10">
      <t>シンコウチョウ</t>
    </rPh>
    <rPh sb="10" eb="12">
      <t>ケンシュウ</t>
    </rPh>
    <rPh sb="13" eb="15">
      <t>デンキ</t>
    </rPh>
    <rPh sb="15" eb="17">
      <t>テンケン</t>
    </rPh>
    <rPh sb="18" eb="20">
      <t>テイデン</t>
    </rPh>
    <phoneticPr fontId="1"/>
  </si>
  <si>
    <t>第１回県教頭研修
学校図書研①　ほっと③
地区学経研，丹菅学経研</t>
    <rPh sb="21" eb="23">
      <t>チク</t>
    </rPh>
    <rPh sb="23" eb="24">
      <t>ガク</t>
    </rPh>
    <rPh sb="24" eb="25">
      <t>ケイ</t>
    </rPh>
    <rPh sb="25" eb="26">
      <t>ケン</t>
    </rPh>
    <rPh sb="27" eb="28">
      <t>タン</t>
    </rPh>
    <rPh sb="28" eb="29">
      <t>スゲ</t>
    </rPh>
    <rPh sb="29" eb="30">
      <t>ガク</t>
    </rPh>
    <rPh sb="30" eb="31">
      <t>ケイ</t>
    </rPh>
    <rPh sb="31" eb="32">
      <t>ケン</t>
    </rPh>
    <phoneticPr fontId="6"/>
  </si>
  <si>
    <t>給食：５・６年１９</t>
    <rPh sb="0" eb="2">
      <t>キュウショク</t>
    </rPh>
    <rPh sb="6" eb="7">
      <t>ネン</t>
    </rPh>
    <phoneticPr fontId="1"/>
  </si>
  <si>
    <t>県教育課程説明会①（外・国・総則・体・家）
フォローアップ（小中）</t>
    <rPh sb="10" eb="11">
      <t>ガイ</t>
    </rPh>
    <rPh sb="12" eb="13">
      <t>コク</t>
    </rPh>
    <rPh sb="14" eb="16">
      <t>ソウソク</t>
    </rPh>
    <rPh sb="17" eb="18">
      <t>タイ</t>
    </rPh>
    <rPh sb="19" eb="20">
      <t>イエ</t>
    </rPh>
    <phoneticPr fontId="1"/>
  </si>
  <si>
    <t>県教育課程説明会②（算・理・道・生）
地区学運研③  丹菅学運研④
フォローアップ（小中）</t>
    <rPh sb="10" eb="11">
      <t>サン</t>
    </rPh>
    <rPh sb="12" eb="13">
      <t>リ</t>
    </rPh>
    <rPh sb="14" eb="15">
      <t>ドウ</t>
    </rPh>
    <rPh sb="16" eb="17">
      <t>ショウ</t>
    </rPh>
    <phoneticPr fontId="1"/>
  </si>
  <si>
    <r>
      <t xml:space="preserve">県教育課程説明会③（社・図）
</t>
    </r>
    <r>
      <rPr>
        <sz val="16"/>
        <rFont val="ＭＳ Ｐゴシック"/>
        <family val="3"/>
        <charset val="128"/>
      </rPr>
      <t>フォローアップ（小）
県教育研究所公開研究会</t>
    </r>
    <rPh sb="10" eb="11">
      <t>シャ</t>
    </rPh>
    <rPh sb="12" eb="13">
      <t>ズ</t>
    </rPh>
    <rPh sb="23" eb="24">
      <t>ショウ</t>
    </rPh>
    <rPh sb="26" eb="27">
      <t>ケン</t>
    </rPh>
    <rPh sb="27" eb="29">
      <t>キョウイク</t>
    </rPh>
    <rPh sb="29" eb="32">
      <t>ケンキュウジョ</t>
    </rPh>
    <rPh sb="32" eb="34">
      <t>コウカイ</t>
    </rPh>
    <rPh sb="34" eb="37">
      <t>ケンキュウカイ</t>
    </rPh>
    <phoneticPr fontId="1"/>
  </si>
  <si>
    <t>第２回管理主事訪問
きずなの日
特別場所清掃</t>
    <rPh sb="0" eb="1">
      <t>ダイ</t>
    </rPh>
    <rPh sb="2" eb="3">
      <t>カイ</t>
    </rPh>
    <rPh sb="3" eb="5">
      <t>カンリ</t>
    </rPh>
    <rPh sb="5" eb="7">
      <t>シュジ</t>
    </rPh>
    <rPh sb="7" eb="9">
      <t>ホウモン</t>
    </rPh>
    <rPh sb="16" eb="18">
      <t>トクベツ</t>
    </rPh>
    <rPh sb="18" eb="20">
      <t>バショ</t>
    </rPh>
    <rPh sb="20" eb="22">
      <t>セイソウ</t>
    </rPh>
    <phoneticPr fontId="1"/>
  </si>
  <si>
    <t>獅子・篠笛練習（小中）
運動会前日準備</t>
    <phoneticPr fontId="1"/>
  </si>
  <si>
    <r>
      <t>大豆収穫（小中）</t>
    </r>
    <r>
      <rPr>
        <sz val="16"/>
        <rFont val="ＭＳ Ｐゴシック"/>
        <family val="3"/>
        <charset val="128"/>
      </rPr>
      <t>(17日へ）</t>
    </r>
    <rPh sb="0" eb="2">
      <t>ダイズ</t>
    </rPh>
    <rPh sb="2" eb="4">
      <t>シュウカク</t>
    </rPh>
    <rPh sb="5" eb="7">
      <t>ショウチュウ</t>
    </rPh>
    <rPh sb="11" eb="12">
      <t>ヒ</t>
    </rPh>
    <phoneticPr fontId="1"/>
  </si>
  <si>
    <t>ふれあい学校訪問</t>
    <rPh sb="4" eb="8">
      <t>ガッコウホウモン</t>
    </rPh>
    <phoneticPr fontId="1"/>
  </si>
  <si>
    <t>令和５年度　年間予定表</t>
    <rPh sb="0" eb="2">
      <t>レイワ</t>
    </rPh>
    <phoneticPr fontId="1"/>
  </si>
  <si>
    <t>R５年　４月</t>
    <phoneticPr fontId="1"/>
  </si>
  <si>
    <t>学年始休業日　
職員会議①　
村教委辞令交付式</t>
    <phoneticPr fontId="1"/>
  </si>
  <si>
    <t>新任式・対面式　始業式　
学級開き　登校班編成　
入学式準備　大掃除</t>
    <rPh sb="0" eb="2">
      <t>シンニン</t>
    </rPh>
    <rPh sb="2" eb="3">
      <t>シキ</t>
    </rPh>
    <rPh sb="4" eb="7">
      <t>タイメンシキ</t>
    </rPh>
    <rPh sb="8" eb="11">
      <t>シギョウシキ</t>
    </rPh>
    <rPh sb="13" eb="15">
      <t>ガッキュウ</t>
    </rPh>
    <rPh sb="15" eb="16">
      <t>ビラ</t>
    </rPh>
    <rPh sb="18" eb="21">
      <t>トウコウハン</t>
    </rPh>
    <rPh sb="21" eb="23">
      <t>ヘンセイ</t>
    </rPh>
    <rPh sb="25" eb="28">
      <t>ニュウガクシキ</t>
    </rPh>
    <rPh sb="28" eb="30">
      <t>ジュンビ</t>
    </rPh>
    <rPh sb="31" eb="34">
      <t>オオソウジ</t>
    </rPh>
    <phoneticPr fontId="1"/>
  </si>
  <si>
    <t>給食開始</t>
    <rPh sb="0" eb="2">
      <t>キュウショク</t>
    </rPh>
    <rPh sb="2" eb="4">
      <t>カイシ</t>
    </rPh>
    <phoneticPr fontId="6"/>
  </si>
  <si>
    <t>全国学力学習状況調査
（国・算・英/中のみ）</t>
    <rPh sb="12" eb="13">
      <t>コク</t>
    </rPh>
    <rPh sb="14" eb="15">
      <t>サン</t>
    </rPh>
    <rPh sb="16" eb="17">
      <t>エイ</t>
    </rPh>
    <rPh sb="18" eb="19">
      <t>ナカ</t>
    </rPh>
    <phoneticPr fontId="6"/>
  </si>
  <si>
    <t>授業：１年１６</t>
    <rPh sb="0" eb="2">
      <t>ジュギョウ</t>
    </rPh>
    <rPh sb="4" eb="5">
      <t>ネン</t>
    </rPh>
    <phoneticPr fontId="1"/>
  </si>
  <si>
    <t>給食：１～４年１８</t>
    <rPh sb="0" eb="2">
      <t>キュウショク</t>
    </rPh>
    <rPh sb="6" eb="7">
      <t>ネン</t>
    </rPh>
    <phoneticPr fontId="1"/>
  </si>
  <si>
    <t>給食：５・６年</t>
    <rPh sb="0" eb="2">
      <t>キュウショク</t>
    </rPh>
    <rPh sb="6" eb="7">
      <t>ネン</t>
    </rPh>
    <phoneticPr fontId="1"/>
  </si>
  <si>
    <t>２学期始業式　給食開始</t>
    <phoneticPr fontId="6"/>
  </si>
  <si>
    <t>丹波中学校学校創立記念日　</t>
    <rPh sb="0" eb="2">
      <t>タバ</t>
    </rPh>
    <rPh sb="2" eb="5">
      <t>チュウガッコウ</t>
    </rPh>
    <rPh sb="5" eb="7">
      <t>ガッコウ</t>
    </rPh>
    <rPh sb="7" eb="9">
      <t>ソウリツ</t>
    </rPh>
    <rPh sb="9" eb="12">
      <t>キネンビ</t>
    </rPh>
    <phoneticPr fontId="1"/>
  </si>
  <si>
    <t>春分の日</t>
    <phoneticPr fontId="1"/>
  </si>
  <si>
    <t>○</t>
    <phoneticPr fontId="1"/>
  </si>
  <si>
    <t>２学期終業式　
給食終了　
住宅清掃</t>
    <phoneticPr fontId="1"/>
  </si>
  <si>
    <t>夏季休業開始</t>
    <rPh sb="0" eb="2">
      <t>カキ</t>
    </rPh>
    <rPh sb="2" eb="4">
      <t>キュウギョウ</t>
    </rPh>
    <rPh sb="4" eb="6">
      <t>カイシ</t>
    </rPh>
    <phoneticPr fontId="1"/>
  </si>
  <si>
    <t>３学期始業式　
給食開始</t>
    <rPh sb="1" eb="3">
      <t>ガッキ</t>
    </rPh>
    <rPh sb="3" eb="6">
      <t>シギョウシキ</t>
    </rPh>
    <rPh sb="8" eb="10">
      <t>キュウショク</t>
    </rPh>
    <rPh sb="10" eb="12">
      <t>カイシ</t>
    </rPh>
    <phoneticPr fontId="1"/>
  </si>
  <si>
    <t>修了式　離任式　給食終了　
辞令交付式　村教委挨拶　
大掃除</t>
    <phoneticPr fontId="1"/>
  </si>
  <si>
    <t>○</t>
    <phoneticPr fontId="1"/>
  </si>
  <si>
    <t>職員会議③</t>
  </si>
  <si>
    <t>きずなの日</t>
  </si>
  <si>
    <t>胃部Ｘ線</t>
  </si>
  <si>
    <t>祇園祭</t>
  </si>
  <si>
    <t>地区事務研</t>
  </si>
  <si>
    <t>学校閉庁日</t>
  </si>
  <si>
    <t>職員会議⑧　</t>
  </si>
  <si>
    <t>　　</t>
  </si>
  <si>
    <t>　</t>
    <phoneticPr fontId="1"/>
  </si>
  <si>
    <r>
      <rPr>
        <sz val="14"/>
        <rFont val="ＭＳ Ｐゴシック"/>
        <family val="3"/>
        <charset val="128"/>
      </rPr>
      <t>昭和の日</t>
    </r>
    <r>
      <rPr>
        <sz val="14"/>
        <color rgb="FFFF0000"/>
        <rFont val="ＭＳ Ｐゴシック"/>
        <family val="3"/>
        <charset val="128"/>
      </rPr>
      <t xml:space="preserve">
春季校外学習下見</t>
    </r>
    <rPh sb="0" eb="2">
      <t>ショウワ</t>
    </rPh>
    <rPh sb="3" eb="4">
      <t>ヒ</t>
    </rPh>
    <phoneticPr fontId="1"/>
  </si>
  <si>
    <t>全国学力学習状況調査
（国・算）</t>
    <phoneticPr fontId="6"/>
  </si>
  <si>
    <t>３学期始業式　給食開始  職員会議⑫　新年互礼会</t>
    <phoneticPr fontId="1"/>
  </si>
  <si>
    <t>１学期終業式　
給食終了　</t>
    <phoneticPr fontId="1"/>
  </si>
  <si>
    <t>振替休業日（休日学級）</t>
    <phoneticPr fontId="1"/>
  </si>
  <si>
    <t>第１回県校長研修</t>
    <rPh sb="3" eb="4">
      <t>ケン</t>
    </rPh>
    <phoneticPr fontId="1"/>
  </si>
  <si>
    <t>夏季休業開始
新校長研修</t>
    <rPh sb="0" eb="2">
      <t>カキ</t>
    </rPh>
    <rPh sb="2" eb="4">
      <t>キュウギョウ</t>
    </rPh>
    <rPh sb="4" eb="6">
      <t>カイシ</t>
    </rPh>
    <phoneticPr fontId="1"/>
  </si>
  <si>
    <t>新教頭研修②</t>
    <rPh sb="0" eb="1">
      <t>シン</t>
    </rPh>
    <rPh sb="1" eb="3">
      <t>キョウトウ</t>
    </rPh>
    <rPh sb="3" eb="5">
      <t>ケンシュウ</t>
    </rPh>
    <phoneticPr fontId="1"/>
  </si>
  <si>
    <t>○</t>
    <phoneticPr fontId="1"/>
  </si>
  <si>
    <t>スポーツの日</t>
    <phoneticPr fontId="1"/>
  </si>
  <si>
    <t>R６年　１月</t>
    <phoneticPr fontId="1"/>
  </si>
  <si>
    <t>第１４８回卒業証書授与式</t>
    <phoneticPr fontId="1"/>
  </si>
  <si>
    <t>県春季教研（峡南）</t>
    <rPh sb="6" eb="8">
      <t>キョウナン</t>
    </rPh>
    <phoneticPr fontId="1"/>
  </si>
  <si>
    <t>振替休日</t>
    <rPh sb="0" eb="2">
      <t>フリカエ</t>
    </rPh>
    <rPh sb="2" eb="4">
      <t>キュウジツ</t>
    </rPh>
    <phoneticPr fontId="1"/>
  </si>
  <si>
    <t>獅子・篠笛練習（小中）</t>
    <phoneticPr fontId="1"/>
  </si>
  <si>
    <t>２学期始業式　給食開始
小中自然体験活動（保小中）</t>
    <phoneticPr fontId="1"/>
  </si>
  <si>
    <t>小中運動会　丹波中清流祭</t>
    <phoneticPr fontId="1"/>
  </si>
  <si>
    <r>
      <rPr>
        <sz val="16"/>
        <rFont val="ＭＳ Ｐゴシック"/>
        <family val="3"/>
        <charset val="128"/>
      </rPr>
      <t>学校開放日②</t>
    </r>
    <r>
      <rPr>
        <sz val="16"/>
        <color rgb="FFFF0000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ふれあい児童会集会</t>
    </r>
    <phoneticPr fontId="1"/>
  </si>
  <si>
    <t>きずなの日
花いっぱい植え替え作業
(～12/12で)</t>
    <phoneticPr fontId="1"/>
  </si>
  <si>
    <t>小中学校運営協議会①</t>
    <phoneticPr fontId="1"/>
  </si>
  <si>
    <t>小中運動会実務者会議①</t>
    <phoneticPr fontId="1"/>
  </si>
  <si>
    <t>獅子練習（小中）
きずなの日　特別場所清掃</t>
    <phoneticPr fontId="1"/>
  </si>
  <si>
    <t>小中運動会合同職員会議③</t>
    <phoneticPr fontId="1"/>
  </si>
  <si>
    <t>小中学校運営協議会③</t>
    <phoneticPr fontId="1"/>
  </si>
  <si>
    <r>
      <rPr>
        <sz val="16"/>
        <rFont val="ＭＳ Ｐゴシック"/>
        <family val="3"/>
        <charset val="128"/>
      </rPr>
      <t>教育ｼﾝﾎﾟｼﾞｳﾑ・討論集会</t>
    </r>
    <r>
      <rPr>
        <sz val="16"/>
        <color rgb="FFFF0000"/>
        <rFont val="ＭＳ Ｐゴシック"/>
        <family val="3"/>
        <charset val="128"/>
      </rPr>
      <t xml:space="preserve">
</t>
    </r>
    <rPh sb="0" eb="2">
      <t>キョウイク</t>
    </rPh>
    <phoneticPr fontId="1"/>
  </si>
  <si>
    <t>地区学経研①　丹菅教育研究推進者会議①</t>
    <rPh sb="0" eb="2">
      <t>チク</t>
    </rPh>
    <rPh sb="2" eb="3">
      <t>ガク</t>
    </rPh>
    <rPh sb="3" eb="4">
      <t>ケイ</t>
    </rPh>
    <rPh sb="4" eb="5">
      <t>ケン</t>
    </rPh>
    <rPh sb="7" eb="8">
      <t>タン</t>
    </rPh>
    <rPh sb="8" eb="9">
      <t>スゲ</t>
    </rPh>
    <rPh sb="9" eb="11">
      <t>キョウイク</t>
    </rPh>
    <rPh sb="11" eb="13">
      <t>ケンキュウ</t>
    </rPh>
    <rPh sb="13" eb="15">
      <t>スイシン</t>
    </rPh>
    <rPh sb="16" eb="18">
      <t>カイギ</t>
    </rPh>
    <phoneticPr fontId="1"/>
  </si>
  <si>
    <t>丹菅学運研①　新校長研修
北教研研究推進者会議①
丹波中修学旅行　</t>
    <rPh sb="7" eb="10">
      <t>シンコウチョウ</t>
    </rPh>
    <rPh sb="10" eb="12">
      <t>ケンシュウ</t>
    </rPh>
    <rPh sb="13" eb="14">
      <t>キタ</t>
    </rPh>
    <rPh sb="14" eb="16">
      <t>キョウケン</t>
    </rPh>
    <rPh sb="16" eb="18">
      <t>ケンキュウ</t>
    </rPh>
    <rPh sb="18" eb="20">
      <t>スイシン</t>
    </rPh>
    <rPh sb="20" eb="21">
      <t>シャ</t>
    </rPh>
    <rPh sb="21" eb="23">
      <t>カイギ</t>
    </rPh>
    <phoneticPr fontId="6"/>
  </si>
  <si>
    <t>丹波中修学旅行</t>
    <phoneticPr fontId="1"/>
  </si>
  <si>
    <t>山教祖定期大会</t>
    <rPh sb="0" eb="1">
      <t>サン</t>
    </rPh>
    <rPh sb="1" eb="3">
      <t>キョウソ</t>
    </rPh>
    <rPh sb="3" eb="5">
      <t>テイキ</t>
    </rPh>
    <rPh sb="5" eb="7">
      <t>タイカイ</t>
    </rPh>
    <phoneticPr fontId="1"/>
  </si>
  <si>
    <t xml:space="preserve">支部学図研② </t>
    <rPh sb="0" eb="2">
      <t>シブ</t>
    </rPh>
    <rPh sb="2" eb="3">
      <t>ガク</t>
    </rPh>
    <phoneticPr fontId="1"/>
  </si>
  <si>
    <t>山の日
大月空襲戦争展</t>
    <phoneticPr fontId="1"/>
  </si>
  <si>
    <t>特別場所清掃　地区学経研④</t>
  </si>
  <si>
    <t>獅子・篠笛練習（小中）
支部学図研③</t>
    <rPh sb="12" eb="14">
      <t>シブ</t>
    </rPh>
    <phoneticPr fontId="1"/>
  </si>
  <si>
    <t>地区学運研④</t>
    <phoneticPr fontId="1"/>
  </si>
  <si>
    <t>第58回丹菅音楽祭</t>
    <phoneticPr fontId="1"/>
  </si>
  <si>
    <t>書き初め事前研修会</t>
    <rPh sb="0" eb="1">
      <t>カ</t>
    </rPh>
    <rPh sb="2" eb="3">
      <t>ゾ</t>
    </rPh>
    <rPh sb="4" eb="6">
      <t>ジゼン</t>
    </rPh>
    <rPh sb="6" eb="8">
      <t>ケンシュウ</t>
    </rPh>
    <rPh sb="8" eb="9">
      <t>カイ</t>
    </rPh>
    <phoneticPr fontId="1"/>
  </si>
  <si>
    <t>丹菅学運研⑦
図美展研究会①</t>
    <rPh sb="2" eb="5">
      <t>ガクウンケン</t>
    </rPh>
    <phoneticPr fontId="1"/>
  </si>
  <si>
    <t>冬季休業開始
図美展研究会②</t>
    <phoneticPr fontId="1"/>
  </si>
  <si>
    <t>北教研教育課題研究会②</t>
    <phoneticPr fontId="1"/>
  </si>
  <si>
    <t>きずなの日　書きぞめ大会
特別場所清掃
丹菅学経研⑦　</t>
    <phoneticPr fontId="1"/>
  </si>
  <si>
    <r>
      <rPr>
        <sz val="14"/>
        <rFont val="ＭＳ Ｐゴシック"/>
        <family val="3"/>
        <charset val="128"/>
      </rPr>
      <t>丹菅教育研究推進者会議②</t>
    </r>
    <r>
      <rPr>
        <sz val="14"/>
        <color rgb="FFFF0000"/>
        <rFont val="ＭＳ Ｐゴシック"/>
        <family val="3"/>
        <charset val="128"/>
      </rPr>
      <t xml:space="preserve"> 
</t>
    </r>
    <r>
      <rPr>
        <sz val="14"/>
        <rFont val="ＭＳ Ｐゴシック"/>
        <family val="3"/>
        <charset val="128"/>
      </rPr>
      <t>丹菅学経研⑧</t>
    </r>
    <phoneticPr fontId="1"/>
  </si>
  <si>
    <t>卒業おめでとうバイキング給食</t>
    <phoneticPr fontId="1"/>
  </si>
  <si>
    <r>
      <t xml:space="preserve">
</t>
    </r>
    <r>
      <rPr>
        <sz val="16"/>
        <rFont val="ＭＳ Ｐゴシック"/>
        <family val="3"/>
        <charset val="128"/>
      </rPr>
      <t>住宅清掃　</t>
    </r>
    <phoneticPr fontId="1"/>
  </si>
  <si>
    <t>ウインターバイキング給食</t>
    <phoneticPr fontId="1"/>
  </si>
  <si>
    <t>もみじ給食　</t>
    <phoneticPr fontId="1"/>
  </si>
  <si>
    <t>きずなの日　</t>
    <phoneticPr fontId="1"/>
  </si>
  <si>
    <t>きずなの日</t>
    <phoneticPr fontId="1"/>
  </si>
  <si>
    <t>きずなの日  小中運動会合同職員会議②</t>
    <phoneticPr fontId="1"/>
  </si>
  <si>
    <t>振替休業日（運動会）</t>
    <phoneticPr fontId="1"/>
  </si>
  <si>
    <r>
      <rPr>
        <sz val="16"/>
        <rFont val="ＭＳ Ｐゴシック"/>
        <family val="3"/>
        <charset val="128"/>
      </rPr>
      <t>海の日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</si>
  <si>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r>
      <t xml:space="preserve">
</t>
    </r>
    <r>
      <rPr>
        <sz val="14"/>
        <rFont val="ＭＳ Ｐゴシック"/>
        <family val="3"/>
        <charset val="128"/>
      </rPr>
      <t>丹波中学校創立記念日　</t>
    </r>
    <rPh sb="1" eb="3">
      <t>タバ</t>
    </rPh>
    <rPh sb="3" eb="6">
      <t>チュウガッコウ</t>
    </rPh>
    <rPh sb="6" eb="8">
      <t>ソウリツ</t>
    </rPh>
    <rPh sb="8" eb="11">
      <t>キネンビ</t>
    </rPh>
    <phoneticPr fontId="1"/>
  </si>
  <si>
    <t>特別場所清掃</t>
    <phoneticPr fontId="1"/>
  </si>
  <si>
    <t>きずなの日
丹波中卒業式　</t>
    <phoneticPr fontId="1"/>
  </si>
  <si>
    <r>
      <rPr>
        <sz val="16"/>
        <rFont val="ＭＳ Ｐゴシック"/>
        <family val="3"/>
        <charset val="128"/>
      </rPr>
      <t>第１回県教頭研修
支部学図研①　</t>
    </r>
    <r>
      <rPr>
        <sz val="16"/>
        <color rgb="FFFF0000"/>
        <rFont val="ＭＳ Ｐゴシック"/>
        <family val="3"/>
        <charset val="128"/>
      </rPr>
      <t>　</t>
    </r>
    <rPh sb="9" eb="11">
      <t>シブ</t>
    </rPh>
    <phoneticPr fontId="1"/>
  </si>
  <si>
    <t>きずなの日　特別場所清掃</t>
    <phoneticPr fontId="1"/>
  </si>
  <si>
    <t xml:space="preserve">きずなの日　特別場所清掃
</t>
    <phoneticPr fontId="1"/>
  </si>
  <si>
    <t>北教研研究推進者会議③</t>
    <phoneticPr fontId="1"/>
  </si>
  <si>
    <t>山特連支部研究会④　篠笛練習（小中）</t>
    <phoneticPr fontId="1"/>
  </si>
  <si>
    <t xml:space="preserve">きずなの日　特別場所清掃 </t>
    <phoneticPr fontId="1"/>
  </si>
  <si>
    <t>諸帳簿提出（１～５年）</t>
    <phoneticPr fontId="1"/>
  </si>
  <si>
    <t>安全点検（～12）　</t>
    <phoneticPr fontId="1"/>
  </si>
  <si>
    <t>入学式　</t>
    <rPh sb="0" eb="3">
      <t>ニュウガクシキ</t>
    </rPh>
    <phoneticPr fontId="1"/>
  </si>
  <si>
    <t>職員会議⑪</t>
    <phoneticPr fontId="1"/>
  </si>
  <si>
    <t>山特連支部研究会②</t>
    <phoneticPr fontId="1"/>
  </si>
  <si>
    <t>第57次教育研究集会
県教頭教育研究集会</t>
    <rPh sb="0" eb="1">
      <t>ダイ</t>
    </rPh>
    <rPh sb="3" eb="4">
      <t>ジ</t>
    </rPh>
    <rPh sb="4" eb="6">
      <t>キョウイク</t>
    </rPh>
    <rPh sb="6" eb="8">
      <t>ケンキュウ</t>
    </rPh>
    <rPh sb="8" eb="10">
      <t>シュウカイ</t>
    </rPh>
    <phoneticPr fontId="1"/>
  </si>
  <si>
    <t>丹菅統一授業研（小菅中）</t>
    <rPh sb="0" eb="1">
      <t>タン</t>
    </rPh>
    <rPh sb="1" eb="2">
      <t>スゲ</t>
    </rPh>
    <rPh sb="2" eb="4">
      <t>トウイツ</t>
    </rPh>
    <rPh sb="4" eb="7">
      <t>ジュギョウケン</t>
    </rPh>
    <rPh sb="8" eb="10">
      <t>コスゲ</t>
    </rPh>
    <rPh sb="10" eb="11">
      <t>ナカ</t>
    </rPh>
    <phoneticPr fontId="1"/>
  </si>
  <si>
    <t>大豆収穫（小中）</t>
    <phoneticPr fontId="1"/>
  </si>
  <si>
    <t>通級指導　きずなの日　 特別場所清掃</t>
    <phoneticPr fontId="1"/>
  </si>
  <si>
    <t>安全点検　きずなの日　特別場所清掃　通級指導</t>
    <phoneticPr fontId="1"/>
  </si>
  <si>
    <t>きずなの日　通級指導</t>
    <phoneticPr fontId="1"/>
  </si>
  <si>
    <t>丹菅教協⑦　特別場所清掃　通級指導（授業参観・保護者面談）</t>
    <rPh sb="18" eb="20">
      <t>ジュギョウ</t>
    </rPh>
    <rPh sb="20" eb="22">
      <t>サンカン</t>
    </rPh>
    <rPh sb="23" eb="26">
      <t>ホゴシャ</t>
    </rPh>
    <rPh sb="26" eb="28">
      <t>メンダン</t>
    </rPh>
    <phoneticPr fontId="1"/>
  </si>
  <si>
    <t xml:space="preserve">学校開放日① 授業参観，学年懇談会,ＰＴＡ新旧役員会・総会 ・定例会① </t>
    <rPh sb="31" eb="34">
      <t>テイレイカイ</t>
    </rPh>
    <phoneticPr fontId="1"/>
  </si>
  <si>
    <t>校内研①
丹波中修学旅行　　</t>
    <rPh sb="5" eb="8">
      <t>タバチュウ</t>
    </rPh>
    <rPh sb="8" eb="10">
      <t>シュウガク</t>
    </rPh>
    <rPh sb="10" eb="12">
      <t>リョコウ</t>
    </rPh>
    <phoneticPr fontId="1"/>
  </si>
  <si>
    <t xml:space="preserve">職員会議⑥
</t>
    <phoneticPr fontId="1"/>
  </si>
  <si>
    <t>職員会議⑦
校内研⑤
安全点検</t>
    <rPh sb="11" eb="13">
      <t>アンゼン</t>
    </rPh>
    <rPh sb="13" eb="15">
      <t>テンケン</t>
    </rPh>
    <phoneticPr fontId="1"/>
  </si>
  <si>
    <t>校内研⑥　丹菅学運研⑤
山特連支部研究会③</t>
    <phoneticPr fontId="1"/>
  </si>
  <si>
    <t>特別場所清掃 　通級指導
職員会議⑩　</t>
    <phoneticPr fontId="1"/>
  </si>
  <si>
    <t>職員会議⑬　安全点検
地区学運研⑤</t>
    <rPh sb="6" eb="8">
      <t>アンゼン</t>
    </rPh>
    <rPh sb="8" eb="10">
      <t>テンケン</t>
    </rPh>
    <phoneticPr fontId="1"/>
  </si>
  <si>
    <r>
      <rPr>
        <sz val="16"/>
        <color rgb="FF00B0F0"/>
        <rFont val="ＭＳ Ｐゴシック"/>
        <family val="3"/>
        <charset val="128"/>
      </rPr>
      <t>春季校外学習（１～４年）</t>
    </r>
    <r>
      <rPr>
        <sz val="16"/>
        <rFont val="ＭＳ Ｐゴシック"/>
        <family val="3"/>
        <charset val="128"/>
      </rPr>
      <t xml:space="preserve">
退職者激励集会</t>
    </r>
    <phoneticPr fontId="1"/>
  </si>
  <si>
    <r>
      <t xml:space="preserve">２学期始業式　給食開始
</t>
    </r>
    <r>
      <rPr>
        <sz val="14"/>
        <color rgb="FF00B0F0"/>
        <rFont val="ＭＳ Ｐゴシック"/>
        <family val="3"/>
        <charset val="128"/>
      </rPr>
      <t>小中自然体験活動（保小中）</t>
    </r>
    <phoneticPr fontId="1"/>
  </si>
  <si>
    <r>
      <rPr>
        <sz val="14"/>
        <color rgb="FF00B0F0"/>
        <rFont val="ＭＳ Ｐゴシック"/>
        <family val="3"/>
        <charset val="128"/>
      </rPr>
      <t>獅子練習（小中）</t>
    </r>
    <r>
      <rPr>
        <sz val="14"/>
        <rFont val="ＭＳ Ｐゴシック"/>
        <family val="3"/>
        <charset val="128"/>
      </rPr>
      <t xml:space="preserve">
きずなの日　特別場所清掃</t>
    </r>
    <phoneticPr fontId="1"/>
  </si>
  <si>
    <r>
      <rPr>
        <sz val="16"/>
        <color rgb="FF00B0F0"/>
        <rFont val="ＭＳ Ｐゴシック"/>
        <family val="3"/>
        <charset val="128"/>
      </rPr>
      <t>獅子・篠笛練習（小中）</t>
    </r>
    <r>
      <rPr>
        <sz val="16"/>
        <rFont val="ＭＳ Ｐゴシック"/>
        <family val="3"/>
        <charset val="128"/>
      </rPr>
      <t xml:space="preserve">
支部学図研③</t>
    </r>
    <rPh sb="12" eb="14">
      <t>シブ</t>
    </rPh>
    <phoneticPr fontId="1"/>
  </si>
  <si>
    <r>
      <rPr>
        <sz val="14"/>
        <color rgb="FF00B0F0"/>
        <rFont val="ＭＳ Ｐゴシック"/>
        <family val="3"/>
        <charset val="128"/>
      </rPr>
      <t>小中運動会</t>
    </r>
    <r>
      <rPr>
        <sz val="14"/>
        <rFont val="ＭＳ Ｐゴシック"/>
        <family val="3"/>
        <charset val="128"/>
      </rPr>
      <t>　丹波中清流祭</t>
    </r>
    <phoneticPr fontId="1"/>
  </si>
  <si>
    <r>
      <rPr>
        <sz val="14"/>
        <rFont val="ＭＳ Ｐゴシック"/>
        <family val="3"/>
        <charset val="128"/>
      </rPr>
      <t>地区学経研⑥　丹菅学運研⑧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color rgb="FF00B0F0"/>
        <rFont val="ＭＳ Ｐゴシック"/>
        <family val="3"/>
        <charset val="128"/>
      </rPr>
      <t>味噌造り（小中）</t>
    </r>
    <phoneticPr fontId="1"/>
  </si>
  <si>
    <r>
      <rPr>
        <sz val="14"/>
        <rFont val="ＭＳ Ｐゴシック"/>
        <family val="3"/>
        <charset val="128"/>
      </rPr>
      <t>給食開始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安全点検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きずなの日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丹菅学経研①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特別場所清掃</t>
    </r>
    <rPh sb="0" eb="2">
      <t>キュウショク</t>
    </rPh>
    <rPh sb="2" eb="4">
      <t>カイシ</t>
    </rPh>
    <phoneticPr fontId="1"/>
  </si>
  <si>
    <t>新採学習会　支部学体研総会</t>
    <rPh sb="0" eb="2">
      <t>シンサイ</t>
    </rPh>
    <rPh sb="2" eb="5">
      <t>ガクシュウカイ</t>
    </rPh>
    <phoneticPr fontId="1"/>
  </si>
  <si>
    <r>
      <rPr>
        <sz val="14"/>
        <rFont val="ＭＳ Ｐゴシック"/>
        <family val="3"/>
        <charset val="128"/>
      </rPr>
      <t>地区学運研①　北教研教育課題研究会①　会館理事会①</t>
    </r>
    <r>
      <rPr>
        <sz val="14"/>
        <color rgb="FFFF0000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 xml:space="preserve"> お花見給食</t>
    </r>
    <r>
      <rPr>
        <sz val="14"/>
        <color rgb="FFFF0000"/>
        <rFont val="ＭＳ Ｐゴシック"/>
        <family val="3"/>
        <charset val="128"/>
      </rPr>
      <t xml:space="preserve"> </t>
    </r>
    <rPh sb="7" eb="8">
      <t>キタ</t>
    </rPh>
    <rPh sb="8" eb="10">
      <t>キョウケン</t>
    </rPh>
    <rPh sb="10" eb="12">
      <t>キョウイク</t>
    </rPh>
    <rPh sb="12" eb="14">
      <t>カダイ</t>
    </rPh>
    <rPh sb="14" eb="17">
      <t>ケンキュウカイ</t>
    </rPh>
    <rPh sb="19" eb="21">
      <t>カイカン</t>
    </rPh>
    <rPh sb="21" eb="24">
      <t>リジカイ</t>
    </rPh>
    <phoneticPr fontId="1"/>
  </si>
  <si>
    <t>家庭訪問　人事管理事務説明会</t>
    <rPh sb="5" eb="7">
      <t>ジンジ</t>
    </rPh>
    <rPh sb="7" eb="9">
      <t>カンリ</t>
    </rPh>
    <rPh sb="9" eb="11">
      <t>ジム</t>
    </rPh>
    <rPh sb="11" eb="14">
      <t>セツメイカイ</t>
    </rPh>
    <phoneticPr fontId="1"/>
  </si>
  <si>
    <t>丹波中修学旅行　</t>
    <phoneticPr fontId="1"/>
  </si>
  <si>
    <r>
      <rPr>
        <sz val="16"/>
        <rFont val="ＭＳ Ｐゴシック"/>
        <family val="3"/>
        <charset val="128"/>
      </rPr>
      <t>職員会議④</t>
    </r>
    <r>
      <rPr>
        <sz val="16"/>
        <color theme="4"/>
        <rFont val="ＭＳ Ｐゴシック"/>
        <family val="3"/>
        <charset val="128"/>
      </rPr>
      <t>　</t>
    </r>
    <rPh sb="0" eb="2">
      <t>ショクイン</t>
    </rPh>
    <rPh sb="2" eb="4">
      <t>カイギ</t>
    </rPh>
    <phoneticPr fontId="6"/>
  </si>
  <si>
    <t xml:space="preserve">校長会定期大会
青葉給食 </t>
    <rPh sb="0" eb="3">
      <t>コウチョウカイ</t>
    </rPh>
    <rPh sb="3" eb="5">
      <t>テイキ</t>
    </rPh>
    <rPh sb="5" eb="7">
      <t>タイカイ</t>
    </rPh>
    <phoneticPr fontId="1"/>
  </si>
  <si>
    <r>
      <rPr>
        <sz val="16"/>
        <rFont val="ＭＳ Ｐゴシック"/>
        <family val="3"/>
        <charset val="128"/>
      </rPr>
      <t>春季校外学習予備日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</si>
  <si>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r>
      <rPr>
        <sz val="16"/>
        <rFont val="ＭＳ Ｐゴシック"/>
        <family val="3"/>
        <charset val="128"/>
      </rPr>
      <t>通級指導（言語検査・啓発授業）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 xml:space="preserve">丹菅学経研② </t>
    </r>
    <r>
      <rPr>
        <sz val="16"/>
        <color rgb="FFFF0000"/>
        <rFont val="ＭＳ Ｐゴシック"/>
        <family val="3"/>
        <charset val="128"/>
      </rPr>
      <t>　</t>
    </r>
    <rPh sb="0" eb="2">
      <t>ツウキュウ</t>
    </rPh>
    <rPh sb="2" eb="4">
      <t>シドウ</t>
    </rPh>
    <rPh sb="5" eb="7">
      <t>ゲンゴ</t>
    </rPh>
    <rPh sb="7" eb="9">
      <t>ケンサ</t>
    </rPh>
    <rPh sb="10" eb="12">
      <t>ケイハツ</t>
    </rPh>
    <rPh sb="12" eb="14">
      <t>ジュギョウ</t>
    </rPh>
    <phoneticPr fontId="1"/>
  </si>
  <si>
    <r>
      <rPr>
        <sz val="14"/>
        <rFont val="ＭＳ Ｐゴシック"/>
        <family val="3"/>
        <charset val="128"/>
      </rPr>
      <t>新教頭研修①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 xml:space="preserve">地区学経研② </t>
    </r>
    <r>
      <rPr>
        <sz val="14"/>
        <color rgb="FFFF0000"/>
        <rFont val="ＭＳ Ｐゴシック"/>
        <family val="3"/>
        <charset val="128"/>
      </rPr>
      <t xml:space="preserve">
</t>
    </r>
    <rPh sb="0" eb="1">
      <t>シン</t>
    </rPh>
    <rPh sb="1" eb="3">
      <t>キョウトウ</t>
    </rPh>
    <rPh sb="3" eb="5">
      <t>ケンシュウ</t>
    </rPh>
    <phoneticPr fontId="6"/>
  </si>
  <si>
    <r>
      <rPr>
        <sz val="12"/>
        <rFont val="ＭＳ Ｐゴシック"/>
        <family val="3"/>
        <charset val="128"/>
      </rPr>
      <t>ささら獅子舞学習会（小中）</t>
    </r>
    <r>
      <rPr>
        <sz val="12"/>
        <color rgb="FFFF000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山特連支部研究会①</t>
    </r>
    <r>
      <rPr>
        <sz val="12"/>
        <color rgb="FFFF0000"/>
        <rFont val="ＭＳ Ｐゴシック"/>
        <family val="3"/>
        <charset val="128"/>
      </rPr>
      <t xml:space="preserve">
</t>
    </r>
    <rPh sb="3" eb="6">
      <t>シシマイ</t>
    </rPh>
    <rPh sb="6" eb="9">
      <t>ガクシュウカイ</t>
    </rPh>
    <rPh sb="10" eb="12">
      <t>ショウチュウ</t>
    </rPh>
    <phoneticPr fontId="1"/>
  </si>
  <si>
    <r>
      <rPr>
        <sz val="16"/>
        <rFont val="ＭＳ Ｐゴシック"/>
        <family val="3"/>
        <charset val="128"/>
      </rPr>
      <t>きずなの日</t>
    </r>
    <r>
      <rPr>
        <sz val="16"/>
        <color rgb="FFFF0000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 xml:space="preserve">特別場所清掃
</t>
    </r>
    <rPh sb="4" eb="5">
      <t>ヒ</t>
    </rPh>
    <phoneticPr fontId="1"/>
  </si>
  <si>
    <t>修学旅行①（５・６年） 県養教研</t>
    <rPh sb="0" eb="2">
      <t>シュウガク</t>
    </rPh>
    <rPh sb="2" eb="4">
      <t>リョコウ</t>
    </rPh>
    <rPh sb="12" eb="13">
      <t>ケン</t>
    </rPh>
    <rPh sb="13" eb="15">
      <t>ヨウキョウ</t>
    </rPh>
    <rPh sb="15" eb="16">
      <t>ケン</t>
    </rPh>
    <phoneticPr fontId="6"/>
  </si>
  <si>
    <t>修学旅行②（５・６年）</t>
    <phoneticPr fontId="1"/>
  </si>
  <si>
    <t>修学旅行③（５・６年）</t>
    <phoneticPr fontId="1"/>
  </si>
  <si>
    <t>支部定期大会県P定期総会
県女性部・県青年部定期大会</t>
    <rPh sb="0" eb="2">
      <t>シブ</t>
    </rPh>
    <rPh sb="2" eb="4">
      <t>テイキ</t>
    </rPh>
    <rPh sb="4" eb="6">
      <t>タイカイ</t>
    </rPh>
    <rPh sb="6" eb="7">
      <t>ケン</t>
    </rPh>
    <rPh sb="8" eb="10">
      <t>テイキ</t>
    </rPh>
    <rPh sb="10" eb="12">
      <t>ソウカイ</t>
    </rPh>
    <rPh sb="13" eb="14">
      <t>ケン</t>
    </rPh>
    <rPh sb="14" eb="17">
      <t>ジョセイブ</t>
    </rPh>
    <rPh sb="18" eb="19">
      <t>ケン</t>
    </rPh>
    <rPh sb="19" eb="22">
      <t>セイネンブ</t>
    </rPh>
    <rPh sb="22" eb="24">
      <t>テイキ</t>
    </rPh>
    <rPh sb="24" eb="26">
      <t>タイカイ</t>
    </rPh>
    <phoneticPr fontId="1"/>
  </si>
  <si>
    <t>休日学級（教育講演会）　
選書会　環境美化清掃）</t>
    <phoneticPr fontId="6"/>
  </si>
  <si>
    <t>丹菅教協③
丹菅音楽主任者会議①</t>
    <phoneticPr fontId="6"/>
  </si>
  <si>
    <r>
      <rPr>
        <sz val="14"/>
        <rFont val="ＭＳ Ｐゴシック"/>
        <family val="3"/>
        <charset val="128"/>
      </rPr>
      <t>地区学運研②</t>
    </r>
    <r>
      <rPr>
        <sz val="14"/>
        <color rgb="FFFF0000"/>
        <rFont val="ＭＳ Ｐゴシック"/>
        <family val="3"/>
        <charset val="128"/>
      </rPr>
      <t xml:space="preserve">　
</t>
    </r>
    <r>
      <rPr>
        <sz val="14"/>
        <color rgb="FF00B0F0"/>
        <rFont val="ＭＳ Ｐゴシック"/>
        <family val="3"/>
        <charset val="128"/>
      </rPr>
      <t>獅子・篠笛練習（小中）</t>
    </r>
    <phoneticPr fontId="1"/>
  </si>
  <si>
    <r>
      <rPr>
        <sz val="16"/>
        <rFont val="ＭＳ Ｐゴシック"/>
        <family val="3"/>
        <charset val="128"/>
      </rPr>
      <t>大月空襲展実行委員①</t>
    </r>
    <r>
      <rPr>
        <sz val="16"/>
        <color rgb="FFFF0000"/>
        <rFont val="ＭＳ Ｐゴシック"/>
        <family val="3"/>
        <charset val="128"/>
      </rPr>
      <t xml:space="preserve">　
</t>
    </r>
    <r>
      <rPr>
        <sz val="16"/>
        <rFont val="ＭＳ Ｐゴシック"/>
        <family val="3"/>
        <charset val="128"/>
      </rPr>
      <t>地区学経研③　丹菅学経研③</t>
    </r>
    <rPh sb="12" eb="14">
      <t>チク</t>
    </rPh>
    <rPh sb="14" eb="15">
      <t>ガク</t>
    </rPh>
    <rPh sb="15" eb="16">
      <t>ケイ</t>
    </rPh>
    <rPh sb="16" eb="17">
      <t>ケン</t>
    </rPh>
    <rPh sb="19" eb="20">
      <t>タン</t>
    </rPh>
    <phoneticPr fontId="1"/>
  </si>
  <si>
    <t>大豆苗植え（小中）</t>
    <phoneticPr fontId="1"/>
  </si>
  <si>
    <t>図工美術主任研究会</t>
    <phoneticPr fontId="1"/>
  </si>
  <si>
    <r>
      <rPr>
        <sz val="14"/>
        <rFont val="ＭＳ Ｐゴシック"/>
        <family val="3"/>
        <charset val="128"/>
      </rPr>
      <t>小中運動会合同職員会議①</t>
    </r>
    <r>
      <rPr>
        <sz val="14"/>
        <color rgb="FFFF0000"/>
        <rFont val="ＭＳ Ｐゴシック"/>
        <family val="3"/>
        <charset val="128"/>
      </rPr>
      <t xml:space="preserve">  </t>
    </r>
    <phoneticPr fontId="1"/>
  </si>
  <si>
    <t>特別支援管理職研修①
丹菅学経研④</t>
    <phoneticPr fontId="1"/>
  </si>
  <si>
    <r>
      <rPr>
        <sz val="16"/>
        <rFont val="ＭＳ Ｐゴシック"/>
        <family val="3"/>
        <charset val="128"/>
      </rPr>
      <t>校内研④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</si>
  <si>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t>住宅清掃</t>
    <phoneticPr fontId="1"/>
  </si>
  <si>
    <r>
      <rPr>
        <sz val="16"/>
        <rFont val="ＭＳ Ｐゴシック"/>
        <family val="3"/>
        <charset val="128"/>
      </rPr>
      <t>祇園祭</t>
    </r>
    <r>
      <rPr>
        <sz val="16"/>
        <color rgb="FFFF0000"/>
        <rFont val="ＭＳ Ｐゴシック"/>
        <family val="3"/>
        <charset val="128"/>
      </rPr>
      <t xml:space="preserve">  </t>
    </r>
    <phoneticPr fontId="1"/>
  </si>
  <si>
    <t xml:space="preserve">第２回校長研修　丹菅教協④ 　北教研夏季集会 
北教研研究推進者会議② </t>
    <phoneticPr fontId="1"/>
  </si>
  <si>
    <r>
      <rPr>
        <sz val="12"/>
        <rFont val="ＭＳ Ｐゴシック"/>
        <family val="3"/>
        <charset val="128"/>
      </rPr>
      <t>県教育課程説明会①</t>
    </r>
    <r>
      <rPr>
        <sz val="12"/>
        <color rgb="FFFF000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県教育課程説明会オ
地区学運研③  丹菅学運研④</t>
    </r>
    <phoneticPr fontId="1"/>
  </si>
  <si>
    <t>県教育課程説明会②</t>
    <phoneticPr fontId="1"/>
  </si>
  <si>
    <t>県教育課程説明会③</t>
    <phoneticPr fontId="1"/>
  </si>
  <si>
    <t>県教育研究所公開研究会</t>
    <rPh sb="0" eb="1">
      <t>ケン</t>
    </rPh>
    <rPh sb="1" eb="3">
      <t>キョウイク</t>
    </rPh>
    <rPh sb="3" eb="6">
      <t>ケンキュウジョ</t>
    </rPh>
    <rPh sb="6" eb="8">
      <t>コウカイ</t>
    </rPh>
    <rPh sb="8" eb="11">
      <t>ケンキュウカイ</t>
    </rPh>
    <phoneticPr fontId="1"/>
  </si>
  <si>
    <t>第２回県教頭研修</t>
    <phoneticPr fontId="1"/>
  </si>
  <si>
    <t>大月空襲戦争展前日準備</t>
    <rPh sb="0" eb="2">
      <t>オオツキ</t>
    </rPh>
    <rPh sb="2" eb="4">
      <t>クウシュウ</t>
    </rPh>
    <rPh sb="4" eb="6">
      <t>センソウ</t>
    </rPh>
    <rPh sb="6" eb="7">
      <t>テン</t>
    </rPh>
    <rPh sb="7" eb="9">
      <t>ゼンジツ</t>
    </rPh>
    <rPh sb="9" eb="11">
      <t>ジュンビ</t>
    </rPh>
    <phoneticPr fontId="1"/>
  </si>
  <si>
    <t>大月空襲戦争展</t>
    <phoneticPr fontId="1"/>
  </si>
  <si>
    <t>丹菅教協⑤
丹菅教育拡大研究推進者会議①</t>
    <phoneticPr fontId="1"/>
  </si>
  <si>
    <t>大月空襲展実行委員②</t>
    <phoneticPr fontId="1"/>
  </si>
  <si>
    <r>
      <rPr>
        <sz val="16"/>
        <rFont val="ＭＳ Ｐゴシック"/>
        <family val="3"/>
        <charset val="128"/>
      </rPr>
      <t>安全点検</t>
    </r>
    <r>
      <rPr>
        <sz val="16"/>
        <color rgb="FFFF0000"/>
        <rFont val="ＭＳ Ｐゴシック"/>
        <family val="3"/>
        <charset val="128"/>
      </rPr>
      <t xml:space="preserve"> 
</t>
    </r>
    <r>
      <rPr>
        <sz val="16"/>
        <rFont val="ＭＳ Ｐゴシック"/>
        <family val="3"/>
        <charset val="128"/>
      </rPr>
      <t>小中運動会合同練習</t>
    </r>
    <phoneticPr fontId="6"/>
  </si>
  <si>
    <r>
      <rPr>
        <sz val="14"/>
        <rFont val="ＭＳ Ｐゴシック"/>
        <family val="3"/>
        <charset val="128"/>
      </rPr>
      <t>きずなの日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 xml:space="preserve"> 安全点検
特別場所清掃</t>
    </r>
    <phoneticPr fontId="1"/>
  </si>
  <si>
    <r>
      <rPr>
        <sz val="14"/>
        <rFont val="ＭＳ Ｐゴシック"/>
        <family val="3"/>
        <charset val="128"/>
      </rPr>
      <t>丹菅教協⑥  丹菅音楽主任者会議②</t>
    </r>
    <r>
      <rPr>
        <sz val="14"/>
        <color rgb="FFFF0000"/>
        <rFont val="ＭＳ Ｐゴシック"/>
        <family val="3"/>
        <charset val="128"/>
      </rPr>
      <t xml:space="preserve">  </t>
    </r>
    <phoneticPr fontId="1"/>
  </si>
  <si>
    <t>枝豆収穫（保小中）</t>
    <rPh sb="0" eb="2">
      <t>エダマメ</t>
    </rPh>
    <rPh sb="2" eb="4">
      <t>シュウカク</t>
    </rPh>
    <rPh sb="5" eb="6">
      <t>タモツ</t>
    </rPh>
    <rPh sb="6" eb="8">
      <t>ショウチュウ</t>
    </rPh>
    <phoneticPr fontId="1"/>
  </si>
  <si>
    <r>
      <rPr>
        <sz val="14"/>
        <rFont val="ＭＳ Ｐゴシック"/>
        <family val="3"/>
        <charset val="128"/>
      </rPr>
      <t>職員会議⑨</t>
    </r>
    <r>
      <rPr>
        <sz val="14"/>
        <color rgb="FFFF0000"/>
        <rFont val="ＭＳ Ｐゴシック"/>
        <family val="3"/>
        <charset val="128"/>
      </rPr>
      <t xml:space="preserve"> </t>
    </r>
    <phoneticPr fontId="1"/>
  </si>
  <si>
    <t>山特連支部秋季交歓会</t>
    <phoneticPr fontId="1"/>
  </si>
  <si>
    <t>県秋季教研（北都）</t>
    <rPh sb="6" eb="8">
      <t>ホクト</t>
    </rPh>
    <phoneticPr fontId="1"/>
  </si>
  <si>
    <r>
      <rPr>
        <sz val="14"/>
        <rFont val="ＭＳ Ｐゴシック"/>
        <family val="3"/>
        <charset val="128"/>
      </rPr>
      <t>地区子ども保護者教職員の会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丹菅音楽主任者会議③</t>
    </r>
    <phoneticPr fontId="1"/>
  </si>
  <si>
    <t>地区学経研⑤</t>
    <phoneticPr fontId="1"/>
  </si>
  <si>
    <t>校内研⑧</t>
    <phoneticPr fontId="1"/>
  </si>
  <si>
    <t>校長会研究集会（小）</t>
    <phoneticPr fontId="1"/>
  </si>
  <si>
    <t>丹菅教育拡大研究推進者会議②</t>
    <phoneticPr fontId="1"/>
  </si>
  <si>
    <t>人事異動説明会</t>
    <rPh sb="0" eb="2">
      <t>ジンジ</t>
    </rPh>
    <rPh sb="2" eb="4">
      <t>イドウ</t>
    </rPh>
    <rPh sb="4" eb="7">
      <t>セツメイカイ</t>
    </rPh>
    <phoneticPr fontId="1"/>
  </si>
  <si>
    <r>
      <rPr>
        <sz val="16"/>
        <rFont val="ＭＳ Ｐゴシック"/>
        <family val="3"/>
        <charset val="128"/>
      </rPr>
      <t xml:space="preserve">校内研⑨
</t>
    </r>
    <r>
      <rPr>
        <sz val="16"/>
        <color rgb="FF00B0F0"/>
        <rFont val="ＭＳ Ｐゴシック"/>
        <family val="3"/>
        <charset val="128"/>
      </rPr>
      <t>大豆脱穀（保小中）</t>
    </r>
    <phoneticPr fontId="1"/>
  </si>
  <si>
    <t>書き初め審査会</t>
    <phoneticPr fontId="1"/>
  </si>
  <si>
    <t>校内研⑩</t>
    <phoneticPr fontId="1"/>
  </si>
  <si>
    <t>北教研教育課題研究会③</t>
    <phoneticPr fontId="1"/>
  </si>
  <si>
    <r>
      <rPr>
        <sz val="16"/>
        <rFont val="ＭＳ Ｐゴシック"/>
        <family val="3"/>
        <charset val="128"/>
      </rPr>
      <t>指導重点説明会</t>
    </r>
    <r>
      <rPr>
        <sz val="16"/>
        <color rgb="FFFF0000"/>
        <rFont val="ＭＳ Ｐゴシック"/>
        <family val="3"/>
        <charset val="128"/>
      </rPr>
      <t>　</t>
    </r>
    <phoneticPr fontId="1"/>
  </si>
  <si>
    <t xml:space="preserve">校内研⑪ </t>
    <phoneticPr fontId="1"/>
  </si>
  <si>
    <t>支部学校体育研究会総会</t>
    <rPh sb="0" eb="2">
      <t>シブ</t>
    </rPh>
    <rPh sb="2" eb="4">
      <t>ガッコウ</t>
    </rPh>
    <rPh sb="4" eb="6">
      <t>タイイク</t>
    </rPh>
    <rPh sb="6" eb="9">
      <t>ケンキュウカイ</t>
    </rPh>
    <rPh sb="9" eb="11">
      <t>ソウカイ</t>
    </rPh>
    <phoneticPr fontId="1"/>
  </si>
  <si>
    <r>
      <rPr>
        <sz val="16"/>
        <rFont val="ＭＳ Ｐゴシック"/>
        <family val="3"/>
        <charset val="128"/>
      </rPr>
      <t>職員会議⑭　安全点検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査定会　</t>
    </r>
    <rPh sb="6" eb="8">
      <t>アンゼン</t>
    </rPh>
    <rPh sb="8" eb="10">
      <t>テンケン</t>
    </rPh>
    <phoneticPr fontId="1"/>
  </si>
  <si>
    <t xml:space="preserve"> 獅子練習（小中）</t>
    <phoneticPr fontId="1"/>
  </si>
  <si>
    <t>生徒指導主任研修会②
丹波中学校創立記念日　</t>
    <rPh sb="11" eb="13">
      <t>タバ</t>
    </rPh>
    <rPh sb="13" eb="16">
      <t>チュウガッコウ</t>
    </rPh>
    <rPh sb="16" eb="18">
      <t>ソウリツ</t>
    </rPh>
    <rPh sb="18" eb="21">
      <t>キネンビ</t>
    </rPh>
    <phoneticPr fontId="1"/>
  </si>
  <si>
    <t>保健主事連絡会議②</t>
    <rPh sb="0" eb="2">
      <t>ホケン</t>
    </rPh>
    <rPh sb="2" eb="4">
      <t>シュジ</t>
    </rPh>
    <rPh sb="4" eb="6">
      <t>レンラク</t>
    </rPh>
    <rPh sb="6" eb="8">
      <t>カイギ</t>
    </rPh>
    <phoneticPr fontId="1"/>
  </si>
  <si>
    <t>山特連支部研究会④　篠笛練習（小中）　通級による指導担当者会議④</t>
    <phoneticPr fontId="1"/>
  </si>
  <si>
    <t>新任式・対面式　始業式　
学級開き　登校班編成　
入学式準備　大掃除　研修会申込事務説明会　小中体連支部専門部会</t>
    <rPh sb="0" eb="2">
      <t>シンニン</t>
    </rPh>
    <rPh sb="2" eb="3">
      <t>シキ</t>
    </rPh>
    <rPh sb="4" eb="7">
      <t>タイメンシキ</t>
    </rPh>
    <rPh sb="8" eb="11">
      <t>シギョウシキ</t>
    </rPh>
    <rPh sb="13" eb="15">
      <t>ガッキュウ</t>
    </rPh>
    <rPh sb="15" eb="16">
      <t>ビラ</t>
    </rPh>
    <rPh sb="18" eb="21">
      <t>トウコウハン</t>
    </rPh>
    <rPh sb="21" eb="23">
      <t>ヘンセイ</t>
    </rPh>
    <rPh sb="25" eb="28">
      <t>ニュウガクシキ</t>
    </rPh>
    <rPh sb="28" eb="30">
      <t>ジュンビ</t>
    </rPh>
    <rPh sb="31" eb="34">
      <t>オオソウジ</t>
    </rPh>
    <rPh sb="35" eb="38">
      <t>ケンシュウカイ</t>
    </rPh>
    <rPh sb="38" eb="40">
      <t>モウシコミ</t>
    </rPh>
    <rPh sb="40" eb="42">
      <t>ジム</t>
    </rPh>
    <rPh sb="42" eb="45">
      <t>セツメイカイ</t>
    </rPh>
    <rPh sb="46" eb="48">
      <t>ショウチュウ</t>
    </rPh>
    <rPh sb="48" eb="50">
      <t>タイレン</t>
    </rPh>
    <rPh sb="50" eb="52">
      <t>シブ</t>
    </rPh>
    <rPh sb="52" eb="54">
      <t>センモン</t>
    </rPh>
    <rPh sb="54" eb="56">
      <t>ブカイ</t>
    </rPh>
    <phoneticPr fontId="1"/>
  </si>
  <si>
    <t>丹菅教協総会及び丹菅教協①
北都Ｐ連新旧本部役員会</t>
    <rPh sb="0" eb="4">
      <t>タンスゲキョウキョウ</t>
    </rPh>
    <rPh sb="4" eb="6">
      <t>ソウカイ</t>
    </rPh>
    <rPh sb="6" eb="7">
      <t>オヨ</t>
    </rPh>
    <rPh sb="14" eb="16">
      <t>ホクト</t>
    </rPh>
    <rPh sb="17" eb="18">
      <t>レン</t>
    </rPh>
    <rPh sb="18" eb="20">
      <t>シンキュウ</t>
    </rPh>
    <rPh sb="20" eb="22">
      <t>ホンブ</t>
    </rPh>
    <rPh sb="22" eb="25">
      <t>ヤクインカイ</t>
    </rPh>
    <phoneticPr fontId="1"/>
  </si>
  <si>
    <t>北都Ｐ連定期総会
山教祖定期大会</t>
    <rPh sb="0" eb="2">
      <t>ホクト</t>
    </rPh>
    <rPh sb="3" eb="4">
      <t>レン</t>
    </rPh>
    <rPh sb="4" eb="6">
      <t>テイキ</t>
    </rPh>
    <rPh sb="6" eb="8">
      <t>ソウカイ</t>
    </rPh>
    <rPh sb="9" eb="10">
      <t>サン</t>
    </rPh>
    <rPh sb="10" eb="12">
      <t>キョウソ</t>
    </rPh>
    <rPh sb="12" eb="14">
      <t>テイキ</t>
    </rPh>
    <rPh sb="14" eb="16">
      <t>タイカイ</t>
    </rPh>
    <phoneticPr fontId="1"/>
  </si>
  <si>
    <r>
      <rPr>
        <sz val="14"/>
        <rFont val="ＭＳ Ｐゴシック"/>
        <family val="3"/>
        <charset val="128"/>
      </rPr>
      <t>県秋季教研（北都）</t>
    </r>
    <r>
      <rPr>
        <sz val="14"/>
        <color rgb="FFFF0000"/>
        <rFont val="ＭＳ Ｐゴシック"/>
        <family val="3"/>
        <charset val="128"/>
      </rPr>
      <t xml:space="preserve">
</t>
    </r>
    <rPh sb="6" eb="8">
      <t>ホクト</t>
    </rPh>
    <phoneticPr fontId="1"/>
  </si>
  <si>
    <t>県Ｐ理事会</t>
    <rPh sb="0" eb="1">
      <t>ケン</t>
    </rPh>
    <rPh sb="2" eb="5">
      <t>リジカイ</t>
    </rPh>
    <phoneticPr fontId="1"/>
  </si>
  <si>
    <t>山特連支部研究会②　栄養教諭研修会①
北都Ｐ連第１回本部役員会・理事会</t>
    <rPh sb="10" eb="12">
      <t>エイヨウ</t>
    </rPh>
    <rPh sb="12" eb="14">
      <t>キョウユ</t>
    </rPh>
    <rPh sb="14" eb="17">
      <t>ケンシュウカイ</t>
    </rPh>
    <rPh sb="19" eb="21">
      <t>ホクト</t>
    </rPh>
    <rPh sb="22" eb="23">
      <t>レン</t>
    </rPh>
    <rPh sb="23" eb="24">
      <t>ダイ</t>
    </rPh>
    <rPh sb="25" eb="26">
      <t>カイ</t>
    </rPh>
    <rPh sb="26" eb="28">
      <t>ホンブ</t>
    </rPh>
    <rPh sb="28" eb="31">
      <t>ヤクインカイ</t>
    </rPh>
    <rPh sb="32" eb="35">
      <t>リジカイ</t>
    </rPh>
    <phoneticPr fontId="1"/>
  </si>
  <si>
    <r>
      <rPr>
        <sz val="14"/>
        <rFont val="ＭＳ Ｐゴシック"/>
        <family val="3"/>
        <charset val="128"/>
      </rPr>
      <t>北都Ｐ連第２回本部役員会・理事会</t>
    </r>
    <r>
      <rPr>
        <sz val="14"/>
        <color rgb="FFFF0000"/>
        <rFont val="ＭＳ Ｐゴシック"/>
        <family val="3"/>
        <charset val="128"/>
      </rPr>
      <t xml:space="preserve">
北教研冬季集会（参加なし）</t>
    </r>
    <phoneticPr fontId="1"/>
  </si>
  <si>
    <t>卒業おめでとうバイキング給食
諸帳簿提出（６年）</t>
    <phoneticPr fontId="1"/>
  </si>
  <si>
    <t>第２回児童総会</t>
    <phoneticPr fontId="1"/>
  </si>
  <si>
    <t>６年生を送る会</t>
    <phoneticPr fontId="1"/>
  </si>
  <si>
    <t>運動会特別日課開始 　きずなの日  小中運動会合同職員会議②</t>
    <phoneticPr fontId="1"/>
  </si>
  <si>
    <t>ＰＴＡ定例会③
書き初め審査会</t>
    <phoneticPr fontId="1"/>
  </si>
  <si>
    <t xml:space="preserve">
</t>
    <phoneticPr fontId="1"/>
  </si>
  <si>
    <r>
      <t xml:space="preserve">丹菅学運研①　新校長研修
北教研研究推進者会議①
</t>
    </r>
    <r>
      <rPr>
        <sz val="12"/>
        <rFont val="ＭＳ Ｐゴシック"/>
        <family val="3"/>
        <charset val="128"/>
      </rPr>
      <t>丹波中修学旅行　</t>
    </r>
    <rPh sb="7" eb="10">
      <t>シンコウチョウ</t>
    </rPh>
    <rPh sb="10" eb="12">
      <t>ケンシュウ</t>
    </rPh>
    <rPh sb="13" eb="14">
      <t>キタ</t>
    </rPh>
    <rPh sb="14" eb="16">
      <t>キョウケン</t>
    </rPh>
    <rPh sb="16" eb="18">
      <t>ケンキュウ</t>
    </rPh>
    <rPh sb="18" eb="20">
      <t>スイシン</t>
    </rPh>
    <rPh sb="20" eb="21">
      <t>シャ</t>
    </rPh>
    <rPh sb="21" eb="23">
      <t>カイギ</t>
    </rPh>
    <phoneticPr fontId="6"/>
  </si>
  <si>
    <r>
      <rPr>
        <sz val="14"/>
        <rFont val="ＭＳ Ｐゴシック"/>
        <family val="3"/>
        <charset val="128"/>
      </rPr>
      <t>校内研①</t>
    </r>
    <r>
      <rPr>
        <sz val="16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丹波中修学旅行　　</t>
    </r>
    <rPh sb="5" eb="8">
      <t>タバチュウ</t>
    </rPh>
    <rPh sb="8" eb="10">
      <t>シュウガク</t>
    </rPh>
    <rPh sb="10" eb="12">
      <t>リョコウ</t>
    </rPh>
    <phoneticPr fontId="1"/>
  </si>
  <si>
    <r>
      <rPr>
        <sz val="16"/>
        <rFont val="ＭＳ Ｐゴシック"/>
        <family val="3"/>
        <charset val="128"/>
      </rPr>
      <t>春季校外学習予備日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避難訓練</t>
    </r>
    <phoneticPr fontId="1"/>
  </si>
  <si>
    <t xml:space="preserve">クラブ①  </t>
    <phoneticPr fontId="1"/>
  </si>
  <si>
    <r>
      <rPr>
        <sz val="16"/>
        <rFont val="ＭＳ Ｐゴシック"/>
        <family val="3"/>
        <charset val="128"/>
      </rPr>
      <t>県Ｐ理事会</t>
    </r>
    <r>
      <rPr>
        <sz val="16"/>
        <color rgb="FFFF0000"/>
        <rFont val="ＭＳ Ｐゴシック"/>
        <family val="3"/>
        <charset val="128"/>
      </rPr>
      <t>　</t>
    </r>
    <rPh sb="0" eb="1">
      <t>ケン</t>
    </rPh>
    <rPh sb="2" eb="5">
      <t>リジカイ</t>
    </rPh>
    <phoneticPr fontId="1"/>
  </si>
  <si>
    <t>職員会議⑥
県保健主事研修会
代表委員会</t>
    <rPh sb="6" eb="7">
      <t>ケン</t>
    </rPh>
    <rPh sb="7" eb="9">
      <t>ホケン</t>
    </rPh>
    <rPh sb="9" eb="11">
      <t>シュジ</t>
    </rPh>
    <rPh sb="11" eb="14">
      <t>ケンシュウカイ</t>
    </rPh>
    <phoneticPr fontId="1"/>
  </si>
  <si>
    <r>
      <rPr>
        <sz val="16"/>
        <rFont val="ＭＳ Ｐゴシック"/>
        <family val="3"/>
        <charset val="128"/>
      </rPr>
      <t>祇園祭</t>
    </r>
    <r>
      <rPr>
        <sz val="16"/>
        <color rgb="FFFF0000"/>
        <rFont val="ＭＳ Ｐゴシック"/>
        <family val="3"/>
        <charset val="128"/>
      </rPr>
      <t xml:space="preserve"> 
</t>
    </r>
    <phoneticPr fontId="1"/>
  </si>
  <si>
    <t>きずなの日　特別場所清掃
諸帳簿提出　全校レク</t>
    <phoneticPr fontId="1"/>
  </si>
  <si>
    <t>県教育課程説明会②
地区学運研③  丹菅学運研</t>
    <phoneticPr fontId="1"/>
  </si>
  <si>
    <r>
      <rPr>
        <sz val="16"/>
        <rFont val="ＭＳ Ｐゴシック"/>
        <family val="3"/>
        <charset val="128"/>
      </rPr>
      <t>大月空襲戦争展前日準備</t>
    </r>
    <r>
      <rPr>
        <sz val="16"/>
        <color rgb="FFFF0000"/>
        <rFont val="ＭＳ Ｐゴシック"/>
        <family val="3"/>
        <charset val="128"/>
      </rPr>
      <t xml:space="preserve">
</t>
    </r>
    <rPh sb="0" eb="2">
      <t>オオツキ</t>
    </rPh>
    <rPh sb="2" eb="4">
      <t>クウシュウ</t>
    </rPh>
    <rPh sb="4" eb="6">
      <t>センソウ</t>
    </rPh>
    <rPh sb="6" eb="7">
      <t>テン</t>
    </rPh>
    <rPh sb="7" eb="9">
      <t>ゼンジツ</t>
    </rPh>
    <rPh sb="9" eb="11">
      <t>ジュンビ</t>
    </rPh>
    <phoneticPr fontId="1"/>
  </si>
  <si>
    <t>安全点検 　防災訓練
小中運動会合同練習</t>
    <phoneticPr fontId="6"/>
  </si>
  <si>
    <t>きずなの日　通級指導
あいさつ運動開始　</t>
    <phoneticPr fontId="1"/>
  </si>
  <si>
    <t>あいさつ運動終了
クラブ④</t>
    <phoneticPr fontId="1"/>
  </si>
  <si>
    <t>第58回丹菅音楽祭
お誕生日給食　委員会⑤</t>
    <phoneticPr fontId="1"/>
  </si>
  <si>
    <t>お誕生日給食　支部養教研
行事検討委員会
北教研教育課題研究会③</t>
    <phoneticPr fontId="1"/>
  </si>
  <si>
    <r>
      <rPr>
        <sz val="16"/>
        <rFont val="ＭＳ Ｐゴシック"/>
        <family val="3"/>
        <charset val="128"/>
      </rPr>
      <t>支部学校体育研究会総会</t>
    </r>
    <r>
      <rPr>
        <sz val="16"/>
        <color rgb="FFFF0000"/>
        <rFont val="ＭＳ Ｐゴシック"/>
        <family val="3"/>
        <charset val="128"/>
      </rPr>
      <t xml:space="preserve">
</t>
    </r>
    <rPh sb="0" eb="2">
      <t>シブ</t>
    </rPh>
    <rPh sb="2" eb="4">
      <t>ガッコウ</t>
    </rPh>
    <rPh sb="4" eb="6">
      <t>タイイク</t>
    </rPh>
    <rPh sb="6" eb="9">
      <t>ケンキュウカイ</t>
    </rPh>
    <rPh sb="9" eb="11">
      <t>ソウカイ</t>
    </rPh>
    <phoneticPr fontId="1"/>
  </si>
  <si>
    <t>きずなの日　特別場所清掃
卒業式会場準備
新登校班編成</t>
    <phoneticPr fontId="1"/>
  </si>
  <si>
    <r>
      <rPr>
        <sz val="14"/>
        <rFont val="ＭＳ Ｐゴシック"/>
        <family val="3"/>
        <charset val="128"/>
      </rPr>
      <t>地区学運研①　北教研教育課題研究会①　会館理事会①</t>
    </r>
    <r>
      <rPr>
        <sz val="14"/>
        <color rgb="FFFF0000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 xml:space="preserve"> お花見給食　通級による指導担当者会議①　</t>
    </r>
    <rPh sb="7" eb="8">
      <t>キタ</t>
    </rPh>
    <rPh sb="8" eb="10">
      <t>キョウケン</t>
    </rPh>
    <rPh sb="10" eb="12">
      <t>キョウイク</t>
    </rPh>
    <rPh sb="12" eb="14">
      <t>カダイ</t>
    </rPh>
    <rPh sb="14" eb="17">
      <t>ケンキュウカイ</t>
    </rPh>
    <rPh sb="19" eb="21">
      <t>カイカン</t>
    </rPh>
    <rPh sb="21" eb="24">
      <t>リジカイ</t>
    </rPh>
    <phoneticPr fontId="1"/>
  </si>
  <si>
    <r>
      <t xml:space="preserve">第１回児童総会
へき連定期総会
</t>
    </r>
    <r>
      <rPr>
        <sz val="12"/>
        <rFont val="ＭＳ Ｐゴシック"/>
        <family val="3"/>
        <charset val="128"/>
      </rPr>
      <t>丹波中修学旅行</t>
    </r>
    <rPh sb="10" eb="11">
      <t>レン</t>
    </rPh>
    <rPh sb="11" eb="13">
      <t>テイキ</t>
    </rPh>
    <rPh sb="13" eb="15">
      <t>ソウカイ</t>
    </rPh>
    <phoneticPr fontId="1"/>
  </si>
  <si>
    <t>校長会定期大会
青葉給食 　生徒指導主任研修会①　耳鼻科・眼科検診</t>
    <rPh sb="0" eb="3">
      <t>コウチョウカイ</t>
    </rPh>
    <rPh sb="3" eb="5">
      <t>テイキ</t>
    </rPh>
    <rPh sb="5" eb="7">
      <t>タイカイ</t>
    </rPh>
    <rPh sb="14" eb="16">
      <t>セイト</t>
    </rPh>
    <rPh sb="16" eb="18">
      <t>シドウ</t>
    </rPh>
    <rPh sb="18" eb="20">
      <t>シュニン</t>
    </rPh>
    <rPh sb="20" eb="23">
      <t>ケンシュウカイ</t>
    </rPh>
    <phoneticPr fontId="1"/>
  </si>
  <si>
    <t>あいさつ運動終了　児生連①
丹菅学運研②　学校防災対策研①</t>
    <rPh sb="9" eb="10">
      <t>ジ</t>
    </rPh>
    <rPh sb="10" eb="11">
      <t>セイ</t>
    </rPh>
    <rPh sb="11" eb="12">
      <t>レン</t>
    </rPh>
    <rPh sb="14" eb="15">
      <t>タン</t>
    </rPh>
    <rPh sb="15" eb="16">
      <t>スゲ</t>
    </rPh>
    <rPh sb="16" eb="17">
      <t>ガク</t>
    </rPh>
    <rPh sb="17" eb="18">
      <t>ウン</t>
    </rPh>
    <rPh sb="18" eb="19">
      <t>ケン</t>
    </rPh>
    <rPh sb="21" eb="23">
      <t>ガッコウ</t>
    </rPh>
    <rPh sb="23" eb="25">
      <t>ボウサイ</t>
    </rPh>
    <rPh sb="25" eb="27">
      <t>タイサク</t>
    </rPh>
    <rPh sb="27" eb="28">
      <t>ケン</t>
    </rPh>
    <phoneticPr fontId="1"/>
  </si>
  <si>
    <t>県養護教諭研修会
明日の風総会</t>
    <rPh sb="0" eb="1">
      <t>ケン</t>
    </rPh>
    <rPh sb="1" eb="3">
      <t>ヨウゴ</t>
    </rPh>
    <rPh sb="3" eb="5">
      <t>キョウユ</t>
    </rPh>
    <rPh sb="5" eb="8">
      <t>ケンシュウカイ</t>
    </rPh>
    <rPh sb="9" eb="11">
      <t>アシタ</t>
    </rPh>
    <rPh sb="12" eb="13">
      <t>カゼ</t>
    </rPh>
    <rPh sb="13" eb="15">
      <t>ソウカイ</t>
    </rPh>
    <phoneticPr fontId="1"/>
  </si>
  <si>
    <t>学力向上フォーラム</t>
    <rPh sb="0" eb="2">
      <t>ガクリョク</t>
    </rPh>
    <rPh sb="2" eb="4">
      <t>コウジョウ</t>
    </rPh>
    <phoneticPr fontId="1"/>
  </si>
  <si>
    <t>丹菅養教研③</t>
    <phoneticPr fontId="1"/>
  </si>
  <si>
    <t>特支コーディネーター会議</t>
    <rPh sb="0" eb="2">
      <t>トクシ</t>
    </rPh>
    <rPh sb="10" eb="12">
      <t>カイギ</t>
    </rPh>
    <phoneticPr fontId="1"/>
  </si>
  <si>
    <t>枝豆収穫（保小）
道徳推進者会議</t>
    <rPh sb="0" eb="2">
      <t>エダマメ</t>
    </rPh>
    <rPh sb="2" eb="4">
      <t>シュウカク</t>
    </rPh>
    <rPh sb="5" eb="6">
      <t>タモツ</t>
    </rPh>
    <rPh sb="6" eb="7">
      <t>ショウ</t>
    </rPh>
    <rPh sb="9" eb="11">
      <t>ドウトク</t>
    </rPh>
    <rPh sb="11" eb="14">
      <t>スイシンシャ</t>
    </rPh>
    <rPh sb="14" eb="16">
      <t>カイギ</t>
    </rPh>
    <phoneticPr fontId="1"/>
  </si>
  <si>
    <t>秋季校外学習（１～６年）
へき地教育振興会議</t>
    <rPh sb="10" eb="11">
      <t>ネン</t>
    </rPh>
    <rPh sb="15" eb="16">
      <t>チ</t>
    </rPh>
    <rPh sb="16" eb="18">
      <t>キョウイク</t>
    </rPh>
    <rPh sb="18" eb="20">
      <t>シンコウ</t>
    </rPh>
    <rPh sb="20" eb="22">
      <t>カイギ</t>
    </rPh>
    <phoneticPr fontId="1"/>
  </si>
  <si>
    <r>
      <rPr>
        <sz val="16"/>
        <rFont val="ＭＳ Ｐゴシック"/>
        <family val="3"/>
        <charset val="128"/>
      </rPr>
      <t>県Ｐ理事会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</si>
  <si>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r>
      <rPr>
        <sz val="14"/>
        <rFont val="ＭＳ Ｐゴシック"/>
        <family val="3"/>
        <charset val="128"/>
      </rPr>
      <t>校長会研究集会（小）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生活科交流会②</t>
    </r>
    <r>
      <rPr>
        <sz val="14"/>
        <color rgb="FFFF0000"/>
        <rFont val="ＭＳ Ｐゴシック"/>
        <family val="3"/>
        <charset val="128"/>
      </rPr>
      <t>　ほっと⑧
新研究主任研修</t>
    </r>
    <phoneticPr fontId="1"/>
  </si>
  <si>
    <t>書き初め事前研修会
学校防災対策研</t>
    <rPh sb="0" eb="1">
      <t>カ</t>
    </rPh>
    <rPh sb="2" eb="3">
      <t>ゾ</t>
    </rPh>
    <rPh sb="4" eb="6">
      <t>ジゼン</t>
    </rPh>
    <rPh sb="6" eb="8">
      <t>ケンシュウ</t>
    </rPh>
    <rPh sb="8" eb="9">
      <t>カイ</t>
    </rPh>
    <rPh sb="10" eb="12">
      <t>ガッコウ</t>
    </rPh>
    <rPh sb="12" eb="14">
      <t>ボウサイ</t>
    </rPh>
    <rPh sb="14" eb="16">
      <t>タイサク</t>
    </rPh>
    <rPh sb="16" eb="17">
      <t>ケン</t>
    </rPh>
    <phoneticPr fontId="1"/>
  </si>
  <si>
    <t>丹菅学運研⑦
図美展研究会①
道徳推進者会議</t>
    <rPh sb="2" eb="5">
      <t>ガクウンケン</t>
    </rPh>
    <rPh sb="15" eb="17">
      <t>ドウトク</t>
    </rPh>
    <rPh sb="17" eb="20">
      <t>スイシンシャ</t>
    </rPh>
    <rPh sb="20" eb="22">
      <t>カイギ</t>
    </rPh>
    <phoneticPr fontId="1"/>
  </si>
  <si>
    <t>図美展研究会②
特支教育に係る基礎講座</t>
    <rPh sb="8" eb="10">
      <t>トクシ</t>
    </rPh>
    <rPh sb="10" eb="12">
      <t>キョウイク</t>
    </rPh>
    <rPh sb="13" eb="14">
      <t>カカ</t>
    </rPh>
    <rPh sb="15" eb="17">
      <t>キソ</t>
    </rPh>
    <rPh sb="17" eb="19">
      <t>コウザ</t>
    </rPh>
    <phoneticPr fontId="1"/>
  </si>
  <si>
    <t>スケート教室①
校内研⑩</t>
    <phoneticPr fontId="1"/>
  </si>
  <si>
    <t>学校開放日③授業参観
学年懇談会
へき地教育振興会議</t>
    <rPh sb="19" eb="20">
      <t>チ</t>
    </rPh>
    <rPh sb="20" eb="22">
      <t>キョウイク</t>
    </rPh>
    <rPh sb="22" eb="24">
      <t>シンコウ</t>
    </rPh>
    <rPh sb="24" eb="26">
      <t>カイギ</t>
    </rPh>
    <phoneticPr fontId="1"/>
  </si>
  <si>
    <t>PTA会長予定者研修会</t>
    <rPh sb="3" eb="5">
      <t>カイチョウ</t>
    </rPh>
    <rPh sb="5" eb="8">
      <t>ヨテイシャ</t>
    </rPh>
    <rPh sb="8" eb="11">
      <t>ケンシュウカイ</t>
    </rPh>
    <phoneticPr fontId="1"/>
  </si>
  <si>
    <t>委員会③ 
サマーバイキング給食</t>
    <phoneticPr fontId="1"/>
  </si>
  <si>
    <t>獅子練習（小中）
ＰＴＡ定例会②　 お誕生日給食　特別支援ｺｰﾃﾞｨﾈｰﾀｰ会議（小）</t>
    <rPh sb="41" eb="42">
      <t>ショウ</t>
    </rPh>
    <phoneticPr fontId="1"/>
  </si>
  <si>
    <t xml:space="preserve">大豆収穫（小中） </t>
    <phoneticPr fontId="1"/>
  </si>
  <si>
    <t>きずなの日　特別場所清掃
丹菅教協会計引継ぎ
お誕生日給食　</t>
    <phoneticPr fontId="1"/>
  </si>
  <si>
    <t>職員会議⑭　安全点検
査定会　体育館清掃
お誕生日給食  クラブ⑥</t>
    <rPh sb="6" eb="8">
      <t>アンゼン</t>
    </rPh>
    <rPh sb="8" eb="10">
      <t>テンケン</t>
    </rPh>
    <phoneticPr fontId="1"/>
  </si>
  <si>
    <t>全国学力学習状況調査（国・算）
丹菅養教研①</t>
    <phoneticPr fontId="6"/>
  </si>
  <si>
    <t>ﾌｫﾛｰｱｯﾌﾟ①</t>
    <phoneticPr fontId="1"/>
  </si>
  <si>
    <t>県教育課程説明会①
ﾌｫﾛｰｱｯﾌﾟ③</t>
    <phoneticPr fontId="1"/>
  </si>
  <si>
    <t>第２回県校長研修　丹菅教協④ 　北教研夏季集会 
北教研研究推進者会議② 
ﾌｫﾛｰｱｯﾌﾟ②</t>
    <rPh sb="3" eb="4">
      <t>ケン</t>
    </rPh>
    <phoneticPr fontId="1"/>
  </si>
  <si>
    <r>
      <rPr>
        <sz val="14"/>
        <rFont val="ＭＳ Ｐゴシック"/>
        <family val="3"/>
        <charset val="128"/>
      </rPr>
      <t>家庭訪問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初任者研修開講式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人事管理事務説明会</t>
    </r>
    <rPh sb="5" eb="8">
      <t>ショニンシャ</t>
    </rPh>
    <rPh sb="8" eb="10">
      <t>ケンシュウ</t>
    </rPh>
    <rPh sb="10" eb="12">
      <t>カイコウ</t>
    </rPh>
    <rPh sb="12" eb="13">
      <t>シキ</t>
    </rPh>
    <rPh sb="14" eb="16">
      <t>ジンジ</t>
    </rPh>
    <rPh sb="16" eb="18">
      <t>カンリ</t>
    </rPh>
    <rPh sb="18" eb="20">
      <t>ジム</t>
    </rPh>
    <rPh sb="20" eb="23">
      <t>セツメイカイ</t>
    </rPh>
    <phoneticPr fontId="1"/>
  </si>
  <si>
    <t>水の旅（４年生）
上野原市学運研③</t>
    <rPh sb="0" eb="1">
      <t>ミズ</t>
    </rPh>
    <rPh sb="2" eb="3">
      <t>タビ</t>
    </rPh>
    <rPh sb="5" eb="6">
      <t>ネン</t>
    </rPh>
    <rPh sb="6" eb="7">
      <t>セイ</t>
    </rPh>
    <phoneticPr fontId="1"/>
  </si>
  <si>
    <t>丹菅学運研⑥　通級による指導担当者会議③　上野原市学運研⑤
県民大行動北都留集会</t>
    <rPh sb="30" eb="32">
      <t>ケンミン</t>
    </rPh>
    <rPh sb="32" eb="35">
      <t>ダイコウドウ</t>
    </rPh>
    <rPh sb="35" eb="38">
      <t>キタツル</t>
    </rPh>
    <rPh sb="38" eb="40">
      <t>シュウカイ</t>
    </rPh>
    <phoneticPr fontId="1"/>
  </si>
  <si>
    <t>北教研教育課題研究会②
北都留教育会館理事会②
道徳教育推進会議
上野原市学運研⑧</t>
    <rPh sb="12" eb="15">
      <t>キタツル</t>
    </rPh>
    <rPh sb="15" eb="17">
      <t>キョウイク</t>
    </rPh>
    <rPh sb="17" eb="19">
      <t>カイカン</t>
    </rPh>
    <rPh sb="19" eb="22">
      <t>リジカイ</t>
    </rPh>
    <rPh sb="24" eb="26">
      <t>ドウトク</t>
    </rPh>
    <rPh sb="26" eb="28">
      <t>キョウイク</t>
    </rPh>
    <rPh sb="28" eb="30">
      <t>スイシン</t>
    </rPh>
    <rPh sb="30" eb="32">
      <t>カイギ</t>
    </rPh>
    <phoneticPr fontId="1"/>
  </si>
  <si>
    <t>上野原市学運研⑨</t>
    <phoneticPr fontId="1"/>
  </si>
  <si>
    <t>特別支援管理職研修②
お誕生日給食</t>
    <phoneticPr fontId="1"/>
  </si>
  <si>
    <t>丹菅統一授業研（小菅中）　</t>
    <phoneticPr fontId="1"/>
  </si>
  <si>
    <t>学校開放日②　ふれあい児童会集会
安全点検</t>
    <rPh sb="17" eb="19">
      <t>アンゼン</t>
    </rPh>
    <rPh sb="19" eb="21">
      <t>テンケン</t>
    </rPh>
    <phoneticPr fontId="1"/>
  </si>
  <si>
    <t>きずなの日　特別場所清掃 獅子・篠笛練習（小中）</t>
    <phoneticPr fontId="1"/>
  </si>
  <si>
    <t>学年始休業日　
職員会議② 
丹波山学経営研①</t>
    <rPh sb="15" eb="18">
      <t>タバヤマ</t>
    </rPh>
    <rPh sb="18" eb="19">
      <t>ガク</t>
    </rPh>
    <rPh sb="19" eb="21">
      <t>ケイエイ</t>
    </rPh>
    <rPh sb="21" eb="22">
      <t>ケン</t>
    </rPh>
    <phoneticPr fontId="1"/>
  </si>
  <si>
    <t>丹菅教育拡大研究推進者会議②  　特別場所清掃　通級指導（授業参観・保護者面談）</t>
    <rPh sb="29" eb="31">
      <t>ジュギョウ</t>
    </rPh>
    <rPh sb="31" eb="33">
      <t>サンカン</t>
    </rPh>
    <rPh sb="34" eb="37">
      <t>ホゴシャ</t>
    </rPh>
    <rPh sb="37" eb="39">
      <t>メンダン</t>
    </rPh>
    <phoneticPr fontId="1"/>
  </si>
  <si>
    <r>
      <rPr>
        <sz val="16"/>
        <rFont val="ＭＳ Ｐゴシック"/>
        <family val="3"/>
        <charset val="128"/>
      </rPr>
      <t>丹菅教協⑦</t>
    </r>
    <r>
      <rPr>
        <sz val="16"/>
        <color rgb="FFFF0000"/>
        <rFont val="ＭＳ Ｐゴシック"/>
        <family val="3"/>
        <charset val="128"/>
      </rPr>
      <t xml:space="preserve"> ほっと⑨</t>
    </r>
    <phoneticPr fontId="1"/>
  </si>
  <si>
    <t>丹菅学運研⑧　委員会⑧
県学校体育研究大会
丹菅教協事務局引継ぎ</t>
    <rPh sb="12" eb="13">
      <t>ケン</t>
    </rPh>
    <rPh sb="13" eb="15">
      <t>ガッコウ</t>
    </rPh>
    <rPh sb="15" eb="17">
      <t>タイイク</t>
    </rPh>
    <rPh sb="17" eb="19">
      <t>ケンキュウ</t>
    </rPh>
    <rPh sb="19" eb="21">
      <t>タイカイ</t>
    </rPh>
    <phoneticPr fontId="1"/>
  </si>
  <si>
    <t>あいさつ運動開始
丹菅事務研 
丹菅教協②</t>
    <rPh sb="16" eb="17">
      <t>タン</t>
    </rPh>
    <rPh sb="17" eb="18">
      <t>スゲ</t>
    </rPh>
    <rPh sb="18" eb="20">
      <t>キョウキョウ</t>
    </rPh>
    <phoneticPr fontId="1"/>
  </si>
  <si>
    <r>
      <rPr>
        <sz val="16"/>
        <rFont val="ＭＳ Ｐゴシック"/>
        <family val="3"/>
        <charset val="128"/>
      </rPr>
      <t>委員会④</t>
    </r>
    <r>
      <rPr>
        <sz val="16"/>
        <color rgb="FFFF0000"/>
        <rFont val="ＭＳ Ｐゴシック"/>
        <family val="3"/>
        <charset val="128"/>
      </rPr>
      <t>　</t>
    </r>
    <phoneticPr fontId="1"/>
  </si>
  <si>
    <t>特別場所清掃
丹菅事務研</t>
    <phoneticPr fontId="1"/>
  </si>
  <si>
    <t>丹菅事務研</t>
    <phoneticPr fontId="1"/>
  </si>
  <si>
    <t>きずなの日   防災訓練
丹菅学経研⑥　　
花いっぱい植え替え作業
(～12/1で)</t>
    <phoneticPr fontId="1"/>
  </si>
  <si>
    <t>特別場所清掃 　通級指導
職員会議⑩
上野原市学運研⑥</t>
    <phoneticPr fontId="1"/>
  </si>
  <si>
    <t>地区学経研①　上野原市学運研①　人事評価制度研修会（新教頭）</t>
    <rPh sb="0" eb="2">
      <t>チク</t>
    </rPh>
    <rPh sb="2" eb="3">
      <t>ガク</t>
    </rPh>
    <rPh sb="3" eb="4">
      <t>ケイ</t>
    </rPh>
    <rPh sb="4" eb="5">
      <t>ケン</t>
    </rPh>
    <rPh sb="7" eb="11">
      <t>ウエノハラシ</t>
    </rPh>
    <rPh sb="11" eb="12">
      <t>ガク</t>
    </rPh>
    <rPh sb="12" eb="13">
      <t>ウン</t>
    </rPh>
    <rPh sb="13" eb="14">
      <t>ケン</t>
    </rPh>
    <rPh sb="16" eb="18">
      <t>ジンジ</t>
    </rPh>
    <rPh sb="18" eb="20">
      <t>ヒョウカ</t>
    </rPh>
    <rPh sb="20" eb="22">
      <t>セイド</t>
    </rPh>
    <rPh sb="22" eb="25">
      <t>ケンシュウカイ</t>
    </rPh>
    <rPh sb="26" eb="27">
      <t>シン</t>
    </rPh>
    <rPh sb="27" eb="29">
      <t>キョウトウ</t>
    </rPh>
    <phoneticPr fontId="1"/>
  </si>
  <si>
    <r>
      <rPr>
        <sz val="12"/>
        <rFont val="ＭＳ Ｐゴシック"/>
        <family val="3"/>
        <charset val="128"/>
      </rPr>
      <t>給食開始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安全点検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きずなの日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丹菅学経研①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二校会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発育測定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委員会①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特別場所清掃</t>
    </r>
    <r>
      <rPr>
        <sz val="12"/>
        <color rgb="FFFF0000"/>
        <rFont val="ＭＳ Ｐゴシック"/>
        <family val="3"/>
        <charset val="128"/>
      </rPr>
      <t>　</t>
    </r>
    <rPh sb="0" eb="2">
      <t>キュウショク</t>
    </rPh>
    <rPh sb="2" eb="4">
      <t>カイシ</t>
    </rPh>
    <rPh sb="27" eb="29">
      <t>ハツイク</t>
    </rPh>
    <rPh sb="29" eb="31">
      <t>ソクテイ</t>
    </rPh>
    <rPh sb="32" eb="35">
      <t>イインカイ</t>
    </rPh>
    <phoneticPr fontId="1"/>
  </si>
  <si>
    <t>尿検査①</t>
    <rPh sb="0" eb="3">
      <t>ニョウケンサ</t>
    </rPh>
    <phoneticPr fontId="1"/>
  </si>
  <si>
    <t>丹菅教協③
丹菅音楽主任者会議①　
大豆苗植え（小中）</t>
    <phoneticPr fontId="1"/>
  </si>
  <si>
    <t>給食：５・６年１７</t>
    <phoneticPr fontId="1"/>
  </si>
  <si>
    <t>給食：４年２０</t>
    <rPh sb="0" eb="2">
      <t>キュウショク</t>
    </rPh>
    <rPh sb="4" eb="5">
      <t>ネン</t>
    </rPh>
    <phoneticPr fontId="1"/>
  </si>
  <si>
    <t>給食：６年1０</t>
    <rPh sb="0" eb="2">
      <t>キュウショク</t>
    </rPh>
    <rPh sb="4" eb="5">
      <t>ネン</t>
    </rPh>
    <phoneticPr fontId="1"/>
  </si>
  <si>
    <t>授業：６年１１</t>
    <rPh sb="0" eb="2">
      <t>ジュギョウ</t>
    </rPh>
    <rPh sb="4" eb="5">
      <t>ネン</t>
    </rPh>
    <phoneticPr fontId="1"/>
  </si>
  <si>
    <t>通級指導　お話の会
きずなの日　 特別場所清掃</t>
    <phoneticPr fontId="1"/>
  </si>
  <si>
    <t>胸部Ｘ線　安全点検</t>
    <rPh sb="5" eb="7">
      <t>アンゼン</t>
    </rPh>
    <rPh sb="7" eb="9">
      <t>テンケン</t>
    </rPh>
    <phoneticPr fontId="1"/>
  </si>
  <si>
    <t>春季校外学習（１～４年）
特別支援ｺｰﾃﾞｨﾈｰﾀｰ会議（全）　北教研春季集会   退職者激励集会</t>
    <rPh sb="13" eb="15">
      <t>トクベツ</t>
    </rPh>
    <rPh sb="15" eb="17">
      <t>シエン</t>
    </rPh>
    <rPh sb="26" eb="28">
      <t>カイギ</t>
    </rPh>
    <rPh sb="29" eb="30">
      <t>ゼン</t>
    </rPh>
    <phoneticPr fontId="1"/>
  </si>
  <si>
    <r>
      <rPr>
        <sz val="14"/>
        <rFont val="ＭＳ Ｐゴシック"/>
        <family val="3"/>
        <charset val="128"/>
      </rPr>
      <t>クラブ②　へき連振興大会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県民大行動実行委員会</t>
    </r>
    <rPh sb="7" eb="8">
      <t>レン</t>
    </rPh>
    <rPh sb="8" eb="10">
      <t>シンコウ</t>
    </rPh>
    <rPh sb="10" eb="12">
      <t>タイカイ</t>
    </rPh>
    <rPh sb="13" eb="15">
      <t>ケンミン</t>
    </rPh>
    <rPh sb="15" eb="16">
      <t>ダイ</t>
    </rPh>
    <rPh sb="16" eb="18">
      <t>コウドウ</t>
    </rPh>
    <rPh sb="18" eb="20">
      <t>ジッコウ</t>
    </rPh>
    <rPh sb="20" eb="23">
      <t>イインカイ</t>
    </rPh>
    <phoneticPr fontId="1"/>
  </si>
  <si>
    <r>
      <rPr>
        <sz val="16"/>
        <rFont val="ＭＳ Ｐゴシック"/>
        <family val="3"/>
        <charset val="128"/>
      </rPr>
      <t>きずなの日　特別場所清掃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体力ﾃｽﾄ①</t>
    </r>
    <r>
      <rPr>
        <sz val="16"/>
        <color rgb="FFFF0000"/>
        <rFont val="ＭＳ Ｐゴシック"/>
        <family val="3"/>
        <charset val="128"/>
      </rPr>
      <t xml:space="preserve">
</t>
    </r>
    <rPh sb="13" eb="15">
      <t>タイリョク</t>
    </rPh>
    <phoneticPr fontId="1"/>
  </si>
  <si>
    <r>
      <rPr>
        <sz val="14"/>
        <rFont val="ＭＳ Ｐゴシック"/>
        <family val="3"/>
        <charset val="128"/>
      </rPr>
      <t>通級指導（言語検査・啓発授業） 上野原市学運研②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 xml:space="preserve">丹菅学経研② </t>
    </r>
    <r>
      <rPr>
        <sz val="14"/>
        <color rgb="FFFF0000"/>
        <rFont val="ＭＳ Ｐゴシック"/>
        <family val="3"/>
        <charset val="128"/>
      </rPr>
      <t>　</t>
    </r>
    <rPh sb="0" eb="2">
      <t>ツウキュウ</t>
    </rPh>
    <rPh sb="2" eb="4">
      <t>シドウ</t>
    </rPh>
    <rPh sb="5" eb="7">
      <t>ゲンゴ</t>
    </rPh>
    <rPh sb="7" eb="9">
      <t>ケンサ</t>
    </rPh>
    <rPh sb="10" eb="12">
      <t>ケイハツ</t>
    </rPh>
    <rPh sb="12" eb="14">
      <t>ジュギョウ</t>
    </rPh>
    <phoneticPr fontId="1"/>
  </si>
  <si>
    <t>巡回健康相談</t>
    <phoneticPr fontId="1"/>
  </si>
  <si>
    <t>人事異動説明会
上野原市学運研⑦</t>
    <rPh sb="0" eb="2">
      <t>ジンジ</t>
    </rPh>
    <rPh sb="2" eb="4">
      <t>イドウ</t>
    </rPh>
    <rPh sb="4" eb="7">
      <t>セツメイカイ</t>
    </rPh>
    <phoneticPr fontId="1"/>
  </si>
  <si>
    <r>
      <rPr>
        <sz val="14"/>
        <rFont val="ＭＳ Ｐゴシック"/>
        <family val="3"/>
        <charset val="128"/>
      </rPr>
      <t>小中運動会合同職員会議①</t>
    </r>
    <r>
      <rPr>
        <sz val="14"/>
        <color rgb="FFFF0000"/>
        <rFont val="ＭＳ Ｐゴシック"/>
        <family val="3"/>
        <charset val="128"/>
      </rPr>
      <t xml:space="preserve">  </t>
    </r>
    <r>
      <rPr>
        <sz val="14"/>
        <rFont val="ＭＳ Ｐゴシック"/>
        <family val="3"/>
        <charset val="128"/>
      </rPr>
      <t>生活科交流会①</t>
    </r>
    <r>
      <rPr>
        <sz val="14"/>
        <color rgb="FFFF0000"/>
        <rFont val="ＭＳ Ｐゴシック"/>
        <family val="3"/>
        <charset val="128"/>
      </rPr>
      <t xml:space="preserve">
</t>
    </r>
    <phoneticPr fontId="1"/>
  </si>
  <si>
    <t>図工美術主任研究会
丹菅養教研②
 地区事務研</t>
    <rPh sb="10" eb="11">
      <t>タン</t>
    </rPh>
    <rPh sb="11" eb="12">
      <t>スゲ</t>
    </rPh>
    <rPh sb="12" eb="14">
      <t>ヨウキョウ</t>
    </rPh>
    <rPh sb="14" eb="15">
      <t>ケン</t>
    </rPh>
    <phoneticPr fontId="1"/>
  </si>
  <si>
    <t>運動会総練習（反省会）
地区事務研</t>
    <phoneticPr fontId="1"/>
  </si>
  <si>
    <r>
      <rPr>
        <sz val="16"/>
        <rFont val="ＭＳ Ｐゴシック"/>
        <family val="3"/>
        <charset val="128"/>
      </rPr>
      <t>秋季校外学習予備日
山特連支部秋季交歓会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</si>
  <si>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t>もみじ給食
地区事務研　</t>
    <phoneticPr fontId="1"/>
  </si>
  <si>
    <t>クラブ⑤　児童会役員選挙
地区事務研   住宅清掃　</t>
    <phoneticPr fontId="1"/>
  </si>
  <si>
    <t>新入児説明会・体験入学
初任者研修閉講式（小）</t>
    <rPh sb="12" eb="15">
      <t>ショニンシャ</t>
    </rPh>
    <rPh sb="15" eb="17">
      <t>ケンシュウ</t>
    </rPh>
    <rPh sb="17" eb="19">
      <t>ヘイコウ</t>
    </rPh>
    <rPh sb="19" eb="20">
      <t>シキ</t>
    </rPh>
    <rPh sb="21" eb="22">
      <t>ショウ</t>
    </rPh>
    <phoneticPr fontId="1"/>
  </si>
  <si>
    <t>地区事務研</t>
    <phoneticPr fontId="1"/>
  </si>
  <si>
    <t>委員会⑦  縦割り班会議
事務研（関ﾌﾞﾛ群馬大会）
丹波中新入生説明会</t>
    <rPh sb="13" eb="16">
      <t>ジムケン</t>
    </rPh>
    <rPh sb="17" eb="18">
      <t>セキ</t>
    </rPh>
    <rPh sb="20" eb="22">
      <t>グンマ</t>
    </rPh>
    <rPh sb="22" eb="24">
      <t>タイカイ</t>
    </rPh>
    <rPh sb="24" eb="25">
      <t>）</t>
    </rPh>
    <rPh sb="26" eb="28">
      <t>タンバ</t>
    </rPh>
    <phoneticPr fontId="1"/>
  </si>
  <si>
    <r>
      <rPr>
        <sz val="14"/>
        <rFont val="ＭＳ Ｐゴシック"/>
        <family val="3"/>
        <charset val="128"/>
      </rPr>
      <t>お誕生日給食　ほっと①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内科検診　歯科検診
地区養教研　</t>
    </r>
    <rPh sb="12" eb="14">
      <t>ナイカ</t>
    </rPh>
    <rPh sb="14" eb="16">
      <t>ケンシン</t>
    </rPh>
    <rPh sb="17" eb="19">
      <t>シカ</t>
    </rPh>
    <rPh sb="19" eb="21">
      <t>ケンシン</t>
    </rPh>
    <rPh sb="22" eb="24">
      <t>チク</t>
    </rPh>
    <phoneticPr fontId="1"/>
  </si>
  <si>
    <r>
      <rPr>
        <sz val="16"/>
        <rFont val="ＭＳ Ｐゴシック"/>
        <family val="3"/>
        <charset val="128"/>
      </rPr>
      <t>第１回県教頭研修
支部学図研①
地区養教研　</t>
    </r>
    <r>
      <rPr>
        <sz val="16"/>
        <color rgb="FFFF0000"/>
        <rFont val="ＭＳ Ｐゴシック"/>
        <family val="3"/>
        <charset val="128"/>
      </rPr>
      <t>　</t>
    </r>
    <rPh sb="9" eb="11">
      <t>シブ</t>
    </rPh>
    <rPh sb="16" eb="18">
      <t>チク</t>
    </rPh>
    <phoneticPr fontId="1"/>
  </si>
  <si>
    <t>丹菅学運研③
地区養教研
学校防災対策研②</t>
    <rPh sb="7" eb="9">
      <t>チク</t>
    </rPh>
    <rPh sb="13" eb="15">
      <t>ガッコウ</t>
    </rPh>
    <rPh sb="15" eb="17">
      <t>ボウサイ</t>
    </rPh>
    <rPh sb="17" eb="19">
      <t>タイサク</t>
    </rPh>
    <rPh sb="19" eb="20">
      <t>ケン</t>
    </rPh>
    <phoneticPr fontId="1"/>
  </si>
  <si>
    <r>
      <rPr>
        <sz val="12"/>
        <rFont val="ＭＳ Ｐゴシック"/>
        <family val="3"/>
        <charset val="128"/>
      </rPr>
      <t>丹菅教協⑤
丹菅教育拡大研究推進者会議①</t>
    </r>
    <r>
      <rPr>
        <sz val="12"/>
        <color rgb="FFFF0000"/>
        <rFont val="ＭＳ Ｐゴシック"/>
        <family val="3"/>
        <charset val="128"/>
      </rPr>
      <t xml:space="preserve">
</t>
    </r>
    <phoneticPr fontId="1"/>
  </si>
  <si>
    <t>支部養教研
小中学校運営協議会②</t>
    <rPh sb="0" eb="2">
      <t>シブ</t>
    </rPh>
    <phoneticPr fontId="1"/>
  </si>
  <si>
    <r>
      <rPr>
        <sz val="16"/>
        <rFont val="ＭＳ Ｐゴシック"/>
        <family val="3"/>
        <charset val="128"/>
      </rPr>
      <t>へき地教育振興研究大会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招待給食</t>
    </r>
    <phoneticPr fontId="1"/>
  </si>
  <si>
    <t>特別場所清掃
丹菅事務研
地区養教研</t>
    <rPh sb="13" eb="15">
      <t>チク</t>
    </rPh>
    <phoneticPr fontId="1"/>
  </si>
  <si>
    <t>校内研⑨
大豆脱穀（保小中）</t>
    <phoneticPr fontId="1"/>
  </si>
  <si>
    <t>ウインターバイキング給食
地区養教研</t>
    <rPh sb="13" eb="15">
      <t>チク</t>
    </rPh>
    <phoneticPr fontId="1"/>
  </si>
  <si>
    <t>職員会議⑬　安全点検
地区学運研⑤　地区養教研
特別支援ｺｰﾃﾞｨﾈｰﾀｰ会議（全）</t>
    <rPh sb="6" eb="8">
      <t>アンゼン</t>
    </rPh>
    <rPh sb="8" eb="10">
      <t>テンケン</t>
    </rPh>
    <rPh sb="18" eb="20">
      <t>チク</t>
    </rPh>
    <rPh sb="20" eb="22">
      <t>ヨウキョウ</t>
    </rPh>
    <rPh sb="22" eb="23">
      <t>ケン</t>
    </rPh>
    <rPh sb="24" eb="26">
      <t>トクベツ</t>
    </rPh>
    <rPh sb="26" eb="28">
      <t>シエン</t>
    </rPh>
    <rPh sb="37" eb="39">
      <t>カイギ</t>
    </rPh>
    <rPh sb="40" eb="41">
      <t>ゼン</t>
    </rPh>
    <phoneticPr fontId="1"/>
  </si>
  <si>
    <t>地区事務研</t>
    <rPh sb="0" eb="2">
      <t>チク</t>
    </rPh>
    <rPh sb="2" eb="5">
      <t>ジムケン</t>
    </rPh>
    <phoneticPr fontId="1"/>
  </si>
  <si>
    <t>丹菅事務研
地区養教研</t>
    <rPh sb="0" eb="1">
      <t>タン</t>
    </rPh>
    <rPh sb="1" eb="2">
      <t>スゲ</t>
    </rPh>
    <rPh sb="2" eb="5">
      <t>ジムケン</t>
    </rPh>
    <rPh sb="6" eb="8">
      <t>チク</t>
    </rPh>
    <phoneticPr fontId="1"/>
  </si>
  <si>
    <r>
      <rPr>
        <sz val="14"/>
        <rFont val="ＭＳ Ｐゴシック"/>
        <family val="3"/>
        <charset val="128"/>
      </rPr>
      <t>令和６年度指導重点説明会
地区事務研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味噌造り（小中）　</t>
    </r>
    <phoneticPr fontId="1"/>
  </si>
  <si>
    <t>修学旅行①（５・６年） 県養教研　給食主任研修会</t>
    <rPh sb="0" eb="2">
      <t>シュウガク</t>
    </rPh>
    <rPh sb="2" eb="4">
      <t>リョコウ</t>
    </rPh>
    <rPh sb="12" eb="13">
      <t>ケン</t>
    </rPh>
    <rPh sb="13" eb="15">
      <t>ヨウキョウ</t>
    </rPh>
    <rPh sb="15" eb="16">
      <t>ケン</t>
    </rPh>
    <rPh sb="17" eb="19">
      <t>キュウショク</t>
    </rPh>
    <rPh sb="19" eb="21">
      <t>シュニン</t>
    </rPh>
    <rPh sb="21" eb="24">
      <t>ケンシュウカイ</t>
    </rPh>
    <phoneticPr fontId="6"/>
  </si>
  <si>
    <t>舞茸伏込　お誕生日給食</t>
    <rPh sb="0" eb="2">
      <t>マイタケ</t>
    </rPh>
    <rPh sb="2" eb="3">
      <t>フ</t>
    </rPh>
    <rPh sb="3" eb="4">
      <t>コ</t>
    </rPh>
    <phoneticPr fontId="1"/>
  </si>
  <si>
    <r>
      <rPr>
        <sz val="14"/>
        <rFont val="ＭＳ Ｐゴシック"/>
        <family val="3"/>
        <charset val="128"/>
      </rPr>
      <t>校内研②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胃部Ｘ線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体力ﾃｽﾄ①（予備日）</t>
    </r>
    <r>
      <rPr>
        <sz val="14"/>
        <rFont val="ＭＳ Ｐゴシック"/>
        <family val="3"/>
        <charset val="128"/>
      </rPr>
      <t>県教頭会総大会</t>
    </r>
    <rPh sb="17" eb="20">
      <t>ヨビビ</t>
    </rPh>
    <phoneticPr fontId="1"/>
  </si>
  <si>
    <r>
      <rPr>
        <sz val="16"/>
        <rFont val="ＭＳ Ｐゴシック"/>
        <family val="3"/>
        <charset val="128"/>
      </rPr>
      <t>きずなの日</t>
    </r>
    <r>
      <rPr>
        <sz val="16"/>
        <color rgb="FFFF0000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 xml:space="preserve">特別場所清掃
</t>
    </r>
    <r>
      <rPr>
        <sz val="16"/>
        <rFont val="ＭＳ Ｐゴシック"/>
        <family val="3"/>
        <charset val="128"/>
      </rPr>
      <t>委員会②　</t>
    </r>
    <rPh sb="4" eb="5">
      <t>ヒ</t>
    </rPh>
    <phoneticPr fontId="1"/>
  </si>
  <si>
    <t>休日学級（教育講演会）　
選書会　環境美化清掃
県Ｐ定期総会</t>
    <rPh sb="24" eb="25">
      <t>ケン</t>
    </rPh>
    <rPh sb="26" eb="28">
      <t>テイキ</t>
    </rPh>
    <rPh sb="28" eb="30">
      <t>ソウカイ</t>
    </rPh>
    <phoneticPr fontId="6"/>
  </si>
  <si>
    <r>
      <rPr>
        <sz val="14"/>
        <rFont val="ＭＳ Ｐゴシック"/>
        <family val="3"/>
        <charset val="128"/>
      </rPr>
      <t>北都留支部定期大会</t>
    </r>
    <r>
      <rPr>
        <sz val="14"/>
        <color rgb="FFFF0000"/>
        <rFont val="ＭＳ Ｐゴシック"/>
        <family val="3"/>
        <charset val="128"/>
      </rPr>
      <t xml:space="preserve">
</t>
    </r>
    <rPh sb="0" eb="3">
      <t>キタツル</t>
    </rPh>
    <rPh sb="3" eb="5">
      <t>シブ</t>
    </rPh>
    <rPh sb="5" eb="7">
      <t>テイキ</t>
    </rPh>
    <rPh sb="7" eb="9">
      <t>タイカイ</t>
    </rPh>
    <phoneticPr fontId="1"/>
  </si>
  <si>
    <t>給食試食会
救急救命法講習会</t>
    <phoneticPr fontId="1"/>
  </si>
  <si>
    <r>
      <rPr>
        <sz val="14"/>
        <rFont val="ＭＳ Ｐゴシック"/>
        <family val="3"/>
        <charset val="128"/>
      </rPr>
      <t>修学旅行②（５・６年）
県養教研総会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地区事務研</t>
    </r>
    <r>
      <rPr>
        <sz val="14"/>
        <color rgb="FFFF0000"/>
        <rFont val="ＭＳ Ｐゴシック"/>
        <family val="3"/>
        <charset val="128"/>
      </rPr>
      <t>　</t>
    </r>
    <rPh sb="19" eb="21">
      <t>チク</t>
    </rPh>
    <rPh sb="21" eb="24">
      <t>ジムケン</t>
    </rPh>
    <phoneticPr fontId="1"/>
  </si>
  <si>
    <t>村内美化作業①</t>
    <rPh sb="0" eb="2">
      <t>ソンナイ</t>
    </rPh>
    <rPh sb="2" eb="4">
      <t>ビカ</t>
    </rPh>
    <rPh sb="4" eb="6">
      <t>サギョウ</t>
    </rPh>
    <phoneticPr fontId="1"/>
  </si>
  <si>
    <r>
      <rPr>
        <sz val="16"/>
        <rFont val="ＭＳ Ｐゴシック"/>
        <family val="3"/>
        <charset val="128"/>
      </rPr>
      <t>職員会議④</t>
    </r>
    <r>
      <rPr>
        <sz val="16"/>
        <color theme="4"/>
        <rFont val="ＭＳ Ｐゴシック"/>
        <family val="3"/>
        <charset val="128"/>
      </rPr>
      <t>　</t>
    </r>
    <r>
      <rPr>
        <sz val="16"/>
        <rFont val="ＭＳ Ｐゴシック"/>
        <family val="3"/>
        <charset val="128"/>
      </rPr>
      <t>体力ﾃｽﾄ②</t>
    </r>
    <rPh sb="0" eb="2">
      <t>ショクイン</t>
    </rPh>
    <rPh sb="2" eb="4">
      <t>カイギ</t>
    </rPh>
    <rPh sb="6" eb="8">
      <t>タイリョク</t>
    </rPh>
    <phoneticPr fontId="6"/>
  </si>
  <si>
    <r>
      <rPr>
        <sz val="12"/>
        <rFont val="ＭＳ Ｐゴシック"/>
        <family val="3"/>
        <charset val="128"/>
      </rPr>
      <t>心電・心音図・職員検診</t>
    </r>
    <r>
      <rPr>
        <sz val="12"/>
        <color rgb="FFFF0000"/>
        <rFont val="ＭＳ Ｐゴシック"/>
        <family val="3"/>
        <charset val="128"/>
      </rPr>
      <t xml:space="preserve">  </t>
    </r>
    <r>
      <rPr>
        <sz val="12"/>
        <rFont val="ＭＳ Ｐゴシック"/>
        <family val="3"/>
        <charset val="128"/>
      </rPr>
      <t>新採学習会　丹菅教育研究推進者会議① 　支部学体研総会</t>
    </r>
    <r>
      <rPr>
        <sz val="12"/>
        <color rgb="FFFF0000"/>
        <rFont val="ＭＳ Ｐゴシック"/>
        <family val="3"/>
        <charset val="128"/>
      </rPr>
      <t>　</t>
    </r>
    <r>
      <rPr>
        <sz val="12"/>
        <rFont val="ＭＳ Ｐゴシック"/>
        <family val="3"/>
        <charset val="128"/>
      </rPr>
      <t>図書集会</t>
    </r>
    <r>
      <rPr>
        <sz val="12"/>
        <color rgb="FFFF0000"/>
        <rFont val="ＭＳ Ｐゴシック"/>
        <family val="3"/>
        <charset val="128"/>
      </rPr>
      <t>　</t>
    </r>
    <rPh sb="13" eb="15">
      <t>シンサイ</t>
    </rPh>
    <rPh sb="15" eb="18">
      <t>ガクシュウカイ</t>
    </rPh>
    <phoneticPr fontId="1"/>
  </si>
  <si>
    <r>
      <rPr>
        <sz val="12"/>
        <rFont val="ＭＳ Ｐゴシック"/>
        <family val="3"/>
        <charset val="128"/>
      </rPr>
      <t>ささら獅子舞学習会（小中）</t>
    </r>
    <r>
      <rPr>
        <sz val="12"/>
        <color rgb="FFFF000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 xml:space="preserve">山特連支部研究会①　尿検査②  </t>
    </r>
    <rPh sb="3" eb="6">
      <t>シシマイ</t>
    </rPh>
    <rPh sb="6" eb="9">
      <t>ガクシュウカイ</t>
    </rPh>
    <rPh sb="10" eb="12">
      <t>ショウチュウ</t>
    </rPh>
    <phoneticPr fontId="1"/>
  </si>
  <si>
    <t xml:space="preserve">人権の花贈呈式 </t>
    <phoneticPr fontId="1"/>
  </si>
  <si>
    <t>学校安全教育指導者講習会</t>
    <rPh sb="0" eb="2">
      <t>ガッコウ</t>
    </rPh>
    <rPh sb="2" eb="4">
      <t>アンゼン</t>
    </rPh>
    <rPh sb="4" eb="6">
      <t>キョウイク</t>
    </rPh>
    <rPh sb="6" eb="9">
      <t>シドウシャ</t>
    </rPh>
    <rPh sb="9" eb="12">
      <t>コウシュウカイ</t>
    </rPh>
    <phoneticPr fontId="6"/>
  </si>
  <si>
    <r>
      <rPr>
        <sz val="14"/>
        <rFont val="ＭＳ Ｐゴシック"/>
        <family val="3"/>
        <charset val="128"/>
      </rPr>
      <t>地区学運研②</t>
    </r>
    <r>
      <rPr>
        <sz val="14"/>
        <color rgb="FFFF0000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　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県民大行動北都留集会</t>
    </r>
    <rPh sb="9" eb="11">
      <t>ケンミン</t>
    </rPh>
    <rPh sb="11" eb="14">
      <t>ダイコウドウ</t>
    </rPh>
    <rPh sb="14" eb="17">
      <t>キタツル</t>
    </rPh>
    <rPh sb="17" eb="19">
      <t>シュウカイ</t>
    </rPh>
    <phoneticPr fontId="1"/>
  </si>
  <si>
    <r>
      <rPr>
        <sz val="14"/>
        <rFont val="ＭＳ Ｐゴシック"/>
        <family val="3"/>
        <charset val="128"/>
      </rPr>
      <t>大月空襲展実行委員①</t>
    </r>
    <r>
      <rPr>
        <sz val="14"/>
        <color rgb="FFFF0000"/>
        <rFont val="ＭＳ Ｐゴシック"/>
        <family val="3"/>
        <charset val="128"/>
      </rPr>
      <t xml:space="preserve">　
</t>
    </r>
    <r>
      <rPr>
        <sz val="14"/>
        <rFont val="ＭＳ Ｐゴシック"/>
        <family val="3"/>
        <charset val="128"/>
      </rPr>
      <t>地区学経研③　丹菅学経研③　通級による指導担当者会議②</t>
    </r>
    <rPh sb="12" eb="14">
      <t>チク</t>
    </rPh>
    <rPh sb="14" eb="15">
      <t>ガク</t>
    </rPh>
    <rPh sb="15" eb="16">
      <t>ケイ</t>
    </rPh>
    <rPh sb="16" eb="17">
      <t>ケン</t>
    </rPh>
    <rPh sb="19" eb="20">
      <t>タン</t>
    </rPh>
    <phoneticPr fontId="1"/>
  </si>
  <si>
    <r>
      <rPr>
        <sz val="16"/>
        <rFont val="ＭＳ Ｐゴシック"/>
        <family val="3"/>
        <charset val="128"/>
      </rPr>
      <t>お誕生日給食</t>
    </r>
    <r>
      <rPr>
        <sz val="16"/>
        <color rgb="FFFF000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丹菅事務研</t>
    </r>
    <phoneticPr fontId="1"/>
  </si>
  <si>
    <r>
      <t xml:space="preserve"> </t>
    </r>
    <r>
      <rPr>
        <sz val="16"/>
        <rFont val="ＭＳ Ｐゴシック"/>
        <family val="3"/>
        <charset val="128"/>
      </rPr>
      <t>クラブ③</t>
    </r>
    <r>
      <rPr>
        <sz val="16"/>
        <color rgb="FFFF0000"/>
        <rFont val="ＭＳ Ｐゴシック"/>
        <family val="3"/>
        <charset val="128"/>
      </rPr>
      <t xml:space="preserve">　 </t>
    </r>
    <r>
      <rPr>
        <sz val="16"/>
        <rFont val="ＭＳ Ｐゴシック"/>
        <family val="3"/>
        <charset val="128"/>
      </rPr>
      <t>住宅清掃</t>
    </r>
    <phoneticPr fontId="1"/>
  </si>
  <si>
    <r>
      <rPr>
        <sz val="16"/>
        <rFont val="ＭＳ Ｐゴシック"/>
        <family val="3"/>
        <charset val="128"/>
      </rPr>
      <t>大月空襲戦争展</t>
    </r>
    <r>
      <rPr>
        <sz val="16"/>
        <color rgb="FFFF0000"/>
        <rFont val="ＭＳ Ｐゴシック"/>
        <family val="3"/>
        <charset val="128"/>
      </rPr>
      <t xml:space="preserve">
</t>
    </r>
    <phoneticPr fontId="1"/>
  </si>
  <si>
    <r>
      <rPr>
        <sz val="12"/>
        <rFont val="ＭＳ Ｐゴシック"/>
        <family val="3"/>
        <charset val="128"/>
      </rPr>
      <t>大月空襲展実行委員②
道徳教育推進会議
上野原市学運研④ 　丹菅事務研</t>
    </r>
    <r>
      <rPr>
        <sz val="12"/>
        <color rgb="FFFF0000"/>
        <rFont val="ＭＳ Ｐゴシック"/>
        <family val="3"/>
        <charset val="128"/>
      </rPr>
      <t xml:space="preserve">
</t>
    </r>
    <r>
      <rPr>
        <sz val="12"/>
        <rFont val="ＭＳ Ｐゴシック"/>
        <family val="3"/>
        <charset val="128"/>
      </rPr>
      <t>地区養教研</t>
    </r>
    <rPh sb="11" eb="13">
      <t>ドウトク</t>
    </rPh>
    <rPh sb="13" eb="15">
      <t>キョウイク</t>
    </rPh>
    <rPh sb="15" eb="17">
      <t>スイシン</t>
    </rPh>
    <rPh sb="17" eb="19">
      <t>カイギ</t>
    </rPh>
    <rPh sb="30" eb="31">
      <t>タン</t>
    </rPh>
    <rPh sb="31" eb="32">
      <t>スゲ</t>
    </rPh>
    <rPh sb="32" eb="35">
      <t>ジムケン</t>
    </rPh>
    <rPh sb="36" eb="38">
      <t>チク</t>
    </rPh>
    <phoneticPr fontId="1"/>
  </si>
  <si>
    <r>
      <rPr>
        <sz val="14"/>
        <rFont val="ＭＳ Ｐゴシック"/>
        <family val="3"/>
        <charset val="128"/>
      </rPr>
      <t>丹菅教協⑥  丹菅音楽主任者会議②</t>
    </r>
    <r>
      <rPr>
        <sz val="14"/>
        <color rgb="FFFF0000"/>
        <rFont val="ＭＳ Ｐゴシック"/>
        <family val="3"/>
        <charset val="128"/>
      </rPr>
      <t xml:space="preserve">  　</t>
    </r>
    <r>
      <rPr>
        <sz val="14"/>
        <rFont val="ＭＳ Ｐゴシック"/>
        <family val="3"/>
        <charset val="128"/>
      </rPr>
      <t>栄養教諭研修会②</t>
    </r>
    <r>
      <rPr>
        <sz val="14"/>
        <color rgb="FFFF0000"/>
        <rFont val="ＭＳ Ｐゴシック"/>
        <family val="3"/>
        <charset val="128"/>
      </rPr>
      <t>　</t>
    </r>
    <phoneticPr fontId="1"/>
  </si>
  <si>
    <r>
      <t xml:space="preserve">県民大行動　教育ｼﾝﾎﾟｼﾞｳﾑ・討論集会
</t>
    </r>
    <r>
      <rPr>
        <sz val="16"/>
        <color rgb="FFFF0000"/>
        <rFont val="ＭＳ Ｐゴシック"/>
        <family val="3"/>
        <charset val="128"/>
      </rPr>
      <t>村内環境美化作業③</t>
    </r>
    <rPh sb="0" eb="2">
      <t>ケンミン</t>
    </rPh>
    <rPh sb="2" eb="5">
      <t>ダイコウドウ</t>
    </rPh>
    <phoneticPr fontId="1"/>
  </si>
  <si>
    <t>村内環境美化作業②</t>
    <phoneticPr fontId="1"/>
  </si>
  <si>
    <r>
      <rPr>
        <sz val="14"/>
        <rFont val="ＭＳ Ｐゴシック"/>
        <family val="3"/>
        <charset val="128"/>
      </rPr>
      <t>しなやかな心育成ﾜｰｸｼｮｯﾌﾟ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個人面談</t>
    </r>
    <rPh sb="5" eb="6">
      <t>ココロ</t>
    </rPh>
    <rPh sb="6" eb="8">
      <t>イクセイ</t>
    </rPh>
    <phoneticPr fontId="1"/>
  </si>
  <si>
    <r>
      <rPr>
        <sz val="14"/>
        <rFont val="ＭＳ Ｐゴシック"/>
        <family val="3"/>
        <charset val="128"/>
      </rPr>
      <t>児生連②</t>
    </r>
    <r>
      <rPr>
        <sz val="14"/>
        <color rgb="FFFF0000"/>
        <rFont val="ＭＳ Ｐゴシック"/>
        <family val="3"/>
        <charset val="128"/>
      </rPr>
      <t xml:space="preserve">
</t>
    </r>
    <r>
      <rPr>
        <sz val="14"/>
        <rFont val="ＭＳ Ｐゴシック"/>
        <family val="3"/>
        <charset val="128"/>
      </rPr>
      <t>丹菅音楽主任者会議③</t>
    </r>
    <rPh sb="0" eb="1">
      <t>ジ</t>
    </rPh>
    <rPh sb="1" eb="2">
      <t>セイ</t>
    </rPh>
    <rPh sb="2" eb="3">
      <t>レン</t>
    </rPh>
    <phoneticPr fontId="1"/>
  </si>
  <si>
    <t>地区学経研⑥
丹菅養教研④</t>
    <phoneticPr fontId="1"/>
  </si>
  <si>
    <t>花いっぱい配布活動(～日)</t>
    <phoneticPr fontId="1"/>
  </si>
  <si>
    <t xml:space="preserve">交通安全教室　地区学経研② </t>
    <phoneticPr fontId="6"/>
  </si>
  <si>
    <t>職員会議⑤</t>
    <phoneticPr fontId="1"/>
  </si>
  <si>
    <r>
      <t xml:space="preserve">大豆種まき（小中） 
安全点検
</t>
    </r>
    <r>
      <rPr>
        <sz val="16"/>
        <color rgb="FFFF0000"/>
        <rFont val="ＭＳ Ｐゴシック"/>
        <family val="3"/>
        <charset val="128"/>
      </rPr>
      <t>清流学習会</t>
    </r>
    <rPh sb="7" eb="8">
      <t>ナカ</t>
    </rPh>
    <rPh sb="11" eb="13">
      <t>アンゼン</t>
    </rPh>
    <rPh sb="13" eb="15">
      <t>テンケン</t>
    </rPh>
    <rPh sb="16" eb="18">
      <t>セイリュウ</t>
    </rPh>
    <rPh sb="18" eb="21">
      <t>ガクシュウカイ</t>
    </rPh>
    <phoneticPr fontId="6"/>
  </si>
  <si>
    <t>職員会議⑤</t>
    <phoneticPr fontId="1"/>
  </si>
  <si>
    <r>
      <rPr>
        <sz val="16"/>
        <color rgb="FF00B0F0"/>
        <rFont val="ＭＳ Ｐゴシック"/>
        <family val="3"/>
        <charset val="128"/>
      </rPr>
      <t xml:space="preserve">大豆種まき（小中） </t>
    </r>
    <r>
      <rPr>
        <sz val="16"/>
        <rFont val="ＭＳ Ｐゴシック"/>
        <family val="3"/>
        <charset val="128"/>
      </rPr>
      <t xml:space="preserve">
安全点検
</t>
    </r>
    <r>
      <rPr>
        <sz val="16"/>
        <color rgb="FFFF0000"/>
        <rFont val="ＭＳ Ｐゴシック"/>
        <family val="3"/>
        <charset val="128"/>
      </rPr>
      <t>清流学習会</t>
    </r>
    <rPh sb="7" eb="8">
      <t>ナカ</t>
    </rPh>
    <rPh sb="11" eb="13">
      <t>アンゼン</t>
    </rPh>
    <rPh sb="13" eb="15">
      <t>テンケン</t>
    </rPh>
    <rPh sb="16" eb="18">
      <t>セイリュウ</t>
    </rPh>
    <rPh sb="18" eb="21">
      <t>ガクシュウカイ</t>
    </rPh>
    <phoneticPr fontId="6"/>
  </si>
  <si>
    <t>清流学習会</t>
    <rPh sb="0" eb="2">
      <t>セイリュウ</t>
    </rPh>
    <rPh sb="2" eb="5">
      <t>ガクシュウカイ</t>
    </rPh>
    <phoneticPr fontId="1"/>
  </si>
  <si>
    <t>職員会議⑤</t>
    <rPh sb="0" eb="2">
      <t>ショクイン</t>
    </rPh>
    <rPh sb="2" eb="4">
      <t>カイギ</t>
    </rPh>
    <phoneticPr fontId="1"/>
  </si>
  <si>
    <t>令和６年度　年間予定表</t>
    <rPh sb="0" eb="2">
      <t>レイワ</t>
    </rPh>
    <phoneticPr fontId="1"/>
  </si>
  <si>
    <t>学年始休業日　
職員会議①　
村教委辞令交付式</t>
  </si>
  <si>
    <t xml:space="preserve">学年始休業日　
職員会議② </t>
  </si>
  <si>
    <t>木</t>
    <phoneticPr fontId="1"/>
  </si>
  <si>
    <t>水</t>
    <phoneticPr fontId="1"/>
  </si>
  <si>
    <t>金</t>
    <phoneticPr fontId="1"/>
  </si>
  <si>
    <t>土</t>
    <phoneticPr fontId="1"/>
  </si>
  <si>
    <t>日</t>
    <phoneticPr fontId="1"/>
  </si>
  <si>
    <t>火</t>
    <phoneticPr fontId="1"/>
  </si>
  <si>
    <t>水</t>
    <phoneticPr fontId="1"/>
  </si>
  <si>
    <t>月</t>
    <phoneticPr fontId="1"/>
  </si>
  <si>
    <t>火</t>
    <phoneticPr fontId="1"/>
  </si>
  <si>
    <t>R6年　４月</t>
    <phoneticPr fontId="1"/>
  </si>
  <si>
    <t>振替休日</t>
    <rPh sb="0" eb="4">
      <t>フリカエキュウジツ</t>
    </rPh>
    <phoneticPr fontId="1"/>
  </si>
  <si>
    <t>海の日</t>
    <rPh sb="0" eb="1">
      <t>ウミ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</si>
  <si>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</si>
  <si>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</si>
  <si>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振替休日</t>
    <rPh sb="0" eb="4">
      <t>フリカエキュウジツ</t>
    </rPh>
    <phoneticPr fontId="1"/>
  </si>
  <si>
    <t>スポーツの日</t>
    <rPh sb="5" eb="6">
      <t>ヒ</t>
    </rPh>
    <phoneticPr fontId="1"/>
  </si>
  <si>
    <t>建国記念の日</t>
    <rPh sb="0" eb="4">
      <t>ケンコクキネン</t>
    </rPh>
    <rPh sb="5" eb="6">
      <t>ヒ</t>
    </rPh>
    <phoneticPr fontId="1"/>
  </si>
  <si>
    <t>天皇誕生日</t>
    <rPh sb="0" eb="5">
      <t>テンノウタンジョウビ</t>
    </rPh>
    <phoneticPr fontId="1"/>
  </si>
  <si>
    <t>給食開始</t>
    <rPh sb="0" eb="4">
      <t>キュウショクカイシ</t>
    </rPh>
    <phoneticPr fontId="1"/>
  </si>
  <si>
    <t>１学期終業式　
給食終了　
住宅清掃</t>
  </si>
  <si>
    <t>冬季休業日</t>
    <phoneticPr fontId="1"/>
  </si>
  <si>
    <t>企画会議　（予備日）</t>
    <rPh sb="6" eb="9">
      <t>ヨビビ</t>
    </rPh>
    <phoneticPr fontId="1"/>
  </si>
  <si>
    <t>卒業式</t>
    <rPh sb="0" eb="3">
      <t>ソツギョウシキ</t>
    </rPh>
    <phoneticPr fontId="1"/>
  </si>
  <si>
    <t>丹菅音楽祭</t>
    <rPh sb="0" eb="5">
      <t>タンスゲオンガクサイ</t>
    </rPh>
    <phoneticPr fontId="1"/>
  </si>
  <si>
    <t>〇</t>
    <phoneticPr fontId="1"/>
  </si>
  <si>
    <t>冬季休業終了</t>
    <rPh sb="0" eb="6">
      <t>トウキキュウギョウシュウリョウ</t>
    </rPh>
    <phoneticPr fontId="1"/>
  </si>
  <si>
    <t>令和７年度　年間予定表</t>
    <rPh sb="0" eb="2">
      <t>レイワ</t>
    </rPh>
    <phoneticPr fontId="1"/>
  </si>
  <si>
    <t>R７年　４月</t>
    <phoneticPr fontId="1"/>
  </si>
  <si>
    <t xml:space="preserve">丹波小学校学校創立記念日 
</t>
    <rPh sb="0" eb="5">
      <t>タバショウガッコウ</t>
    </rPh>
    <phoneticPr fontId="1"/>
  </si>
  <si>
    <t>R８年　１月</t>
    <phoneticPr fontId="1"/>
  </si>
  <si>
    <t>振り替え休日</t>
    <rPh sb="0" eb="1">
      <t>フ</t>
    </rPh>
    <rPh sb="2" eb="3">
      <t>カ</t>
    </rPh>
    <rPh sb="4" eb="6">
      <t>キュウジツ</t>
    </rPh>
    <phoneticPr fontId="1"/>
  </si>
  <si>
    <t>校外学習</t>
    <rPh sb="0" eb="4">
      <t>コウガイガクシュウ</t>
    </rPh>
    <phoneticPr fontId="1"/>
  </si>
  <si>
    <t>修学旅行</t>
    <rPh sb="0" eb="4">
      <t>シュウガクリョコウ</t>
    </rPh>
    <phoneticPr fontId="1"/>
  </si>
  <si>
    <t>繰り替え休業日</t>
    <rPh sb="0" eb="1">
      <t>ク</t>
    </rPh>
    <rPh sb="2" eb="3">
      <t>カ</t>
    </rPh>
    <rPh sb="4" eb="7">
      <t>キュウギョウビ</t>
    </rPh>
    <phoneticPr fontId="1"/>
  </si>
  <si>
    <t>プール</t>
    <phoneticPr fontId="1"/>
  </si>
  <si>
    <r>
      <t xml:space="preserve">夏季休業開始
</t>
    </r>
    <r>
      <rPr>
        <sz val="16"/>
        <color rgb="FFFF0000"/>
        <rFont val="ＭＳ Ｐゴシック"/>
        <family val="3"/>
        <charset val="128"/>
      </rPr>
      <t>プール開始（～25日）</t>
    </r>
    <rPh sb="0" eb="2">
      <t>カキ</t>
    </rPh>
    <rPh sb="2" eb="4">
      <t>キュウギョウ</t>
    </rPh>
    <rPh sb="4" eb="6">
      <t>カイシ</t>
    </rPh>
    <rPh sb="10" eb="12">
      <t>カイシ</t>
    </rPh>
    <rPh sb="16" eb="17">
      <t>ニチ</t>
    </rPh>
    <phoneticPr fontId="1"/>
  </si>
  <si>
    <t>ふれあい集会（学習発表会）</t>
    <rPh sb="4" eb="6">
      <t>シュウカイ</t>
    </rPh>
    <rPh sb="7" eb="12">
      <t>ガクシュウハッピョウカイ</t>
    </rPh>
    <phoneticPr fontId="1"/>
  </si>
  <si>
    <t>個別懇談</t>
    <rPh sb="0" eb="4">
      <t>コベツコンダン</t>
    </rPh>
    <phoneticPr fontId="1"/>
  </si>
  <si>
    <t>お松曳き</t>
    <rPh sb="1" eb="2">
      <t>マツ</t>
    </rPh>
    <rPh sb="2" eb="3">
      <t>ヒキ</t>
    </rPh>
    <phoneticPr fontId="1"/>
  </si>
  <si>
    <t>村民清掃</t>
    <rPh sb="0" eb="4">
      <t>ソンミンセイソウ</t>
    </rPh>
    <phoneticPr fontId="1"/>
  </si>
  <si>
    <t>通級</t>
    <rPh sb="0" eb="2">
      <t>ツウキュウ</t>
    </rPh>
    <phoneticPr fontId="1"/>
  </si>
  <si>
    <t>通級
丹菅芸術鑑賞教室（銘楽堂）</t>
    <rPh sb="0" eb="2">
      <t>ツウキュウ</t>
    </rPh>
    <rPh sb="3" eb="5">
      <t>タンスゲ</t>
    </rPh>
    <rPh sb="5" eb="11">
      <t>ゲイジュツカンショウキョウシツ</t>
    </rPh>
    <rPh sb="12" eb="13">
      <t>メイ</t>
    </rPh>
    <rPh sb="13" eb="14">
      <t>ラク</t>
    </rPh>
    <rPh sb="14" eb="15">
      <t>ドウ</t>
    </rPh>
    <phoneticPr fontId="1"/>
  </si>
  <si>
    <t>通級（参観）</t>
    <rPh sb="0" eb="2">
      <t>ツウキュウ</t>
    </rPh>
    <rPh sb="3" eb="5">
      <t>サンカン</t>
    </rPh>
    <phoneticPr fontId="1"/>
  </si>
  <si>
    <t>専門部定期総会</t>
    <rPh sb="0" eb="3">
      <t>センモンブ</t>
    </rPh>
    <rPh sb="3" eb="5">
      <t>テイキ</t>
    </rPh>
    <rPh sb="5" eb="7">
      <t>ソウカイ</t>
    </rPh>
    <phoneticPr fontId="1"/>
  </si>
  <si>
    <t>丹菅教協③</t>
    <rPh sb="0" eb="2">
      <t>タンスゲ</t>
    </rPh>
    <rPh sb="2" eb="4">
      <t>キョウキョウ</t>
    </rPh>
    <phoneticPr fontId="1"/>
  </si>
  <si>
    <t>丹菅教協⑥</t>
    <rPh sb="0" eb="2">
      <t>タンスゲ</t>
    </rPh>
    <rPh sb="2" eb="4">
      <t>キョウキョウ</t>
    </rPh>
    <phoneticPr fontId="1"/>
  </si>
  <si>
    <t>丹菅教協⑦</t>
    <rPh sb="0" eb="2">
      <t>タンスゲ</t>
    </rPh>
    <rPh sb="2" eb="4">
      <t>キョウキョウ</t>
    </rPh>
    <phoneticPr fontId="1"/>
  </si>
  <si>
    <t>教育シンポジウム</t>
    <rPh sb="0" eb="2">
      <t>キョウイク</t>
    </rPh>
    <phoneticPr fontId="1"/>
  </si>
  <si>
    <t>大月空襲展準備</t>
    <rPh sb="0" eb="4">
      <t>オオツキクウシュウ</t>
    </rPh>
    <rPh sb="4" eb="5">
      <t>テン</t>
    </rPh>
    <rPh sb="5" eb="7">
      <t>ジュンビ</t>
    </rPh>
    <phoneticPr fontId="1"/>
  </si>
  <si>
    <t>大月空襲展</t>
    <rPh sb="0" eb="4">
      <t>オオツキクウシュウ</t>
    </rPh>
    <rPh sb="4" eb="5">
      <t>テン</t>
    </rPh>
    <phoneticPr fontId="1"/>
  </si>
  <si>
    <t>丹菅学運研⑦</t>
    <rPh sb="0" eb="2">
      <t>タンスゲ</t>
    </rPh>
    <rPh sb="2" eb="5">
      <t>ガクウンケン</t>
    </rPh>
    <phoneticPr fontId="1"/>
  </si>
  <si>
    <t>県民大行動</t>
    <rPh sb="0" eb="2">
      <t>ケンミン</t>
    </rPh>
    <rPh sb="2" eb="5">
      <t>ダイコウドウ</t>
    </rPh>
    <phoneticPr fontId="1"/>
  </si>
  <si>
    <t>第１５０回卒業証書授与式</t>
    <rPh sb="0" eb="1">
      <t>ダイ</t>
    </rPh>
    <rPh sb="4" eb="5">
      <t>カイ</t>
    </rPh>
    <rPh sb="5" eb="9">
      <t>ソツギョウショウショ</t>
    </rPh>
    <rPh sb="9" eb="12">
      <t>ジュヨシキ</t>
    </rPh>
    <phoneticPr fontId="1"/>
  </si>
  <si>
    <t>授業参観・学年懇談会
ＰＴＡ総会　さと連</t>
    <rPh sb="0" eb="4">
      <t>ジュギョウサンカン</t>
    </rPh>
    <rPh sb="5" eb="10">
      <t>ガクネンコンダンカイ</t>
    </rPh>
    <rPh sb="14" eb="16">
      <t>ソウカイ</t>
    </rPh>
    <rPh sb="19" eb="20">
      <t>レン</t>
    </rPh>
    <phoneticPr fontId="1"/>
  </si>
  <si>
    <t>小林まりこ先生来校
児童生徒連絡協議会</t>
    <rPh sb="0" eb="2">
      <t>コバヤシ</t>
    </rPh>
    <rPh sb="5" eb="7">
      <t>センセイ</t>
    </rPh>
    <rPh sb="7" eb="9">
      <t>ライコウ</t>
    </rPh>
    <rPh sb="10" eb="14">
      <t>ジドウセイト</t>
    </rPh>
    <rPh sb="14" eb="19">
      <t>レンラクキョウギカイ</t>
    </rPh>
    <phoneticPr fontId="1"/>
  </si>
  <si>
    <t>プール清掃</t>
    <rPh sb="3" eb="5">
      <t>セイソウ</t>
    </rPh>
    <phoneticPr fontId="1"/>
  </si>
  <si>
    <t>プール清掃予備日</t>
    <rPh sb="3" eb="5">
      <t>セイソウ</t>
    </rPh>
    <rPh sb="5" eb="8">
      <t>ヨビビ</t>
    </rPh>
    <phoneticPr fontId="1"/>
  </si>
  <si>
    <t>授業参観
引き渡し訓練（小中合同：役場にて）</t>
    <rPh sb="12" eb="14">
      <t>ショウチュウ</t>
    </rPh>
    <rPh sb="14" eb="16">
      <t>ゴウドウ</t>
    </rPh>
    <rPh sb="17" eb="19">
      <t>ヤクバ</t>
    </rPh>
    <phoneticPr fontId="1"/>
  </si>
  <si>
    <t>新入児童入学説明会</t>
    <rPh sb="0" eb="2">
      <t>シンニュウ</t>
    </rPh>
    <rPh sb="2" eb="4">
      <t>ジドウ</t>
    </rPh>
    <rPh sb="4" eb="6">
      <t>ニュウガク</t>
    </rPh>
    <rPh sb="6" eb="9">
      <t>セツメイカイ</t>
    </rPh>
    <phoneticPr fontId="1"/>
  </si>
  <si>
    <t>就学時検診候補日</t>
    <rPh sb="0" eb="2">
      <t>シュウガク</t>
    </rPh>
    <rPh sb="2" eb="3">
      <t>ジ</t>
    </rPh>
    <rPh sb="3" eb="5">
      <t>ケンシン</t>
    </rPh>
    <rPh sb="5" eb="8">
      <t>コウホビ</t>
    </rPh>
    <phoneticPr fontId="1"/>
  </si>
  <si>
    <t>第２回学校運営協議会</t>
    <rPh sb="0" eb="1">
      <t>ダイ</t>
    </rPh>
    <rPh sb="2" eb="3">
      <t>カイ</t>
    </rPh>
    <rPh sb="3" eb="10">
      <t>ガッコウウンエイキョウギカイ</t>
    </rPh>
    <phoneticPr fontId="1"/>
  </si>
  <si>
    <t>ささら学習会（or４日）</t>
    <rPh sb="3" eb="6">
      <t>ガクシュウカイ</t>
    </rPh>
    <rPh sb="10" eb="11">
      <t>ニチ</t>
    </rPh>
    <phoneticPr fontId="1"/>
  </si>
  <si>
    <t>枝豆収穫・調理実習</t>
    <rPh sb="0" eb="2">
      <t>エダマメ</t>
    </rPh>
    <rPh sb="2" eb="4">
      <t>シュウカク</t>
    </rPh>
    <rPh sb="5" eb="7">
      <t>チョウリ</t>
    </rPh>
    <rPh sb="7" eb="9">
      <t>ジッシュウ</t>
    </rPh>
    <phoneticPr fontId="1"/>
  </si>
  <si>
    <t>大豆収穫</t>
    <rPh sb="0" eb="2">
      <t>ダイズ</t>
    </rPh>
    <rPh sb="2" eb="4">
      <t>シュウカク</t>
    </rPh>
    <phoneticPr fontId="1"/>
  </si>
  <si>
    <t>大豆脱穀</t>
    <rPh sb="0" eb="2">
      <t>ダイズ</t>
    </rPh>
    <rPh sb="2" eb="4">
      <t>ダッコク</t>
    </rPh>
    <phoneticPr fontId="1"/>
  </si>
  <si>
    <t>みそづくり</t>
    <phoneticPr fontId="1"/>
  </si>
  <si>
    <t>味噌汁調理実習</t>
    <rPh sb="0" eb="3">
      <t>ミソシル</t>
    </rPh>
    <rPh sb="3" eb="7">
      <t>チョウリジッシュウ</t>
    </rPh>
    <phoneticPr fontId="1"/>
  </si>
  <si>
    <t>マイタケ学習会（新人編）</t>
    <rPh sb="4" eb="7">
      <t>ガクシュウカイ</t>
    </rPh>
    <rPh sb="8" eb="10">
      <t>シンジン</t>
    </rPh>
    <rPh sb="10" eb="11">
      <t>ヘン</t>
    </rPh>
    <phoneticPr fontId="1"/>
  </si>
  <si>
    <t>校外学習下見
児童総会</t>
    <rPh sb="7" eb="11">
      <t>ジドウソウカイ</t>
    </rPh>
    <phoneticPr fontId="1"/>
  </si>
  <si>
    <t>委員会③</t>
    <rPh sb="0" eb="3">
      <t>イインカイ</t>
    </rPh>
    <phoneticPr fontId="1"/>
  </si>
  <si>
    <t>おはなしの会</t>
    <rPh sb="5" eb="6">
      <t>カイ</t>
    </rPh>
    <phoneticPr fontId="1"/>
  </si>
  <si>
    <t>代表委員会</t>
    <rPh sb="0" eb="5">
      <t>ダイヒョウイインカイ</t>
    </rPh>
    <phoneticPr fontId="1"/>
  </si>
  <si>
    <t>委員会④</t>
    <rPh sb="0" eb="3">
      <t>イインカイ</t>
    </rPh>
    <phoneticPr fontId="1"/>
  </si>
  <si>
    <t>委員会⑤</t>
    <rPh sb="0" eb="3">
      <t>イインカイ</t>
    </rPh>
    <phoneticPr fontId="1"/>
  </si>
  <si>
    <t>委員会⑥</t>
    <rPh sb="0" eb="3">
      <t>イインカイ</t>
    </rPh>
    <phoneticPr fontId="1"/>
  </si>
  <si>
    <t>児童総会②</t>
    <rPh sb="0" eb="4">
      <t>ジドウソウカイ</t>
    </rPh>
    <phoneticPr fontId="1"/>
  </si>
  <si>
    <t xml:space="preserve">きずなの日
</t>
    <rPh sb="4" eb="5">
      <t>ヒ</t>
    </rPh>
    <phoneticPr fontId="1"/>
  </si>
  <si>
    <t>舞茸祭</t>
    <rPh sb="0" eb="2">
      <t>マイタケ</t>
    </rPh>
    <rPh sb="2" eb="3">
      <t>マツ</t>
    </rPh>
    <phoneticPr fontId="1"/>
  </si>
  <si>
    <t>中学校学園祭</t>
    <rPh sb="0" eb="3">
      <t>チュウガッコウ</t>
    </rPh>
    <rPh sb="3" eb="6">
      <t>ガクエンサイ</t>
    </rPh>
    <phoneticPr fontId="1"/>
  </si>
  <si>
    <t>村民体育祭（小中合同）</t>
    <rPh sb="0" eb="5">
      <t>ソンミンタイイクサイ</t>
    </rPh>
    <rPh sb="6" eb="10">
      <t>ショウチュウゴウドウ</t>
    </rPh>
    <phoneticPr fontId="1"/>
  </si>
  <si>
    <t>スポーツテスト（小のみ）</t>
    <rPh sb="8" eb="9">
      <t>ショウ</t>
    </rPh>
    <phoneticPr fontId="1"/>
  </si>
  <si>
    <t>授業参観・PTA総会・学年部会</t>
    <rPh sb="0" eb="4">
      <t>ジュギョウサンカン</t>
    </rPh>
    <rPh sb="8" eb="10">
      <t>ソウカイ</t>
    </rPh>
    <rPh sb="11" eb="15">
      <t>ガクネンブカイ</t>
    </rPh>
    <phoneticPr fontId="1"/>
  </si>
  <si>
    <t>秋分の日</t>
    <phoneticPr fontId="1"/>
  </si>
  <si>
    <t>特別日課（～１０/３）</t>
    <rPh sb="0" eb="4">
      <t>トクベツニッカ</t>
    </rPh>
    <phoneticPr fontId="1"/>
  </si>
  <si>
    <t xml:space="preserve">クラブ④
</t>
    <phoneticPr fontId="1"/>
  </si>
  <si>
    <t xml:space="preserve">学年始休業日　
</t>
    <phoneticPr fontId="1"/>
  </si>
  <si>
    <t>学年始休業日　
　</t>
    <rPh sb="0" eb="3">
      <t>ガクネンハジメ</t>
    </rPh>
    <rPh sb="3" eb="6">
      <t>キュウギョウビ</t>
    </rPh>
    <phoneticPr fontId="1"/>
  </si>
  <si>
    <t xml:space="preserve">学年始休業日　
</t>
    <rPh sb="0" eb="3">
      <t>ガクネンハジメ</t>
    </rPh>
    <rPh sb="3" eb="6">
      <t>キュウギョウビ</t>
    </rPh>
    <phoneticPr fontId="1"/>
  </si>
  <si>
    <t xml:space="preserve">入学式
</t>
    <rPh sb="0" eb="3">
      <t>ニュウガクシキ</t>
    </rPh>
    <phoneticPr fontId="1"/>
  </si>
  <si>
    <t xml:space="preserve">
心電図　
</t>
    <rPh sb="1" eb="4">
      <t>シンデンズ</t>
    </rPh>
    <phoneticPr fontId="1"/>
  </si>
  <si>
    <t xml:space="preserve">
尿検査①　　　</t>
    <rPh sb="1" eb="4">
      <t>ニョウケンサ</t>
    </rPh>
    <phoneticPr fontId="1"/>
  </si>
  <si>
    <t xml:space="preserve">
CS顔合わせ16：30</t>
    <rPh sb="3" eb="5">
      <t>カオア</t>
    </rPh>
    <phoneticPr fontId="1"/>
  </si>
  <si>
    <t xml:space="preserve">家庭訪問
</t>
    <phoneticPr fontId="1"/>
  </si>
  <si>
    <t xml:space="preserve">避難訓練
</t>
    <phoneticPr fontId="1"/>
  </si>
  <si>
    <t>丹菅教協総会</t>
    <phoneticPr fontId="1"/>
  </si>
  <si>
    <t xml:space="preserve">児童総会 尿検査②
</t>
    <rPh sb="5" eb="8">
      <t>ニョウケンサ</t>
    </rPh>
    <phoneticPr fontId="1"/>
  </si>
  <si>
    <t xml:space="preserve">眼科検診　　
</t>
    <rPh sb="0" eb="4">
      <t>ガンカケンシン</t>
    </rPh>
    <phoneticPr fontId="1"/>
  </si>
  <si>
    <t xml:space="preserve">
村教委学校訪問</t>
    <rPh sb="1" eb="2">
      <t>ムラ</t>
    </rPh>
    <rPh sb="2" eb="4">
      <t>キョウイ</t>
    </rPh>
    <rPh sb="4" eb="8">
      <t>ガッコウホウモン</t>
    </rPh>
    <phoneticPr fontId="1"/>
  </si>
  <si>
    <t>第１回学校運営協議会
スポーツテスト（小中）</t>
    <rPh sb="0" eb="1">
      <t>ダイ</t>
    </rPh>
    <rPh sb="2" eb="3">
      <t>カイ</t>
    </rPh>
    <rPh sb="3" eb="10">
      <t>ガッコウウンエイキョウギカイ</t>
    </rPh>
    <rPh sb="19" eb="21">
      <t>ショウチュウ</t>
    </rPh>
    <phoneticPr fontId="1"/>
  </si>
  <si>
    <t xml:space="preserve">大豆種まき10:40～
</t>
    <rPh sb="0" eb="2">
      <t>ダイズ</t>
    </rPh>
    <rPh sb="2" eb="3">
      <t>タネ</t>
    </rPh>
    <phoneticPr fontId="1"/>
  </si>
  <si>
    <t>マイタケ伏せこみ</t>
    <rPh sb="4" eb="5">
      <t>フ</t>
    </rPh>
    <phoneticPr fontId="1"/>
  </si>
  <si>
    <t xml:space="preserve">
耳鼻科検診
</t>
    <rPh sb="1" eb="6">
      <t>ジビカケンシン</t>
    </rPh>
    <phoneticPr fontId="1"/>
  </si>
  <si>
    <t>大豆苗植え</t>
    <rPh sb="0" eb="2">
      <t>ダイズ</t>
    </rPh>
    <rPh sb="2" eb="4">
      <t>ナエウ</t>
    </rPh>
    <phoneticPr fontId="1"/>
  </si>
  <si>
    <t xml:space="preserve">振り替え休業日
</t>
    <rPh sb="0" eb="1">
      <t>フ</t>
    </rPh>
    <rPh sb="2" eb="3">
      <t>カ</t>
    </rPh>
    <rPh sb="4" eb="7">
      <t>キュウギョウビ</t>
    </rPh>
    <phoneticPr fontId="1"/>
  </si>
  <si>
    <t xml:space="preserve">代表委員会
</t>
    <rPh sb="0" eb="5">
      <t>ダイヒョウイインカイ</t>
    </rPh>
    <phoneticPr fontId="1"/>
  </si>
  <si>
    <t xml:space="preserve">１学期終業式　
</t>
    <phoneticPr fontId="1"/>
  </si>
  <si>
    <t xml:space="preserve">
丹菅教協④</t>
    <rPh sb="1" eb="3">
      <t>タンスゲ</t>
    </rPh>
    <rPh sb="3" eb="5">
      <t>キョウキョウ</t>
    </rPh>
    <phoneticPr fontId="1"/>
  </si>
  <si>
    <t xml:space="preserve">２学期始業式　給食開始
</t>
    <phoneticPr fontId="6"/>
  </si>
  <si>
    <t xml:space="preserve">丹菅教協⑤
</t>
    <rPh sb="0" eb="2">
      <t>タンスゲ</t>
    </rPh>
    <rPh sb="2" eb="4">
      <t>キョウキョウ</t>
    </rPh>
    <phoneticPr fontId="1"/>
  </si>
  <si>
    <t xml:space="preserve">
PTA定例会</t>
    <rPh sb="4" eb="7">
      <t>テイレイカイ</t>
    </rPh>
    <phoneticPr fontId="1"/>
  </si>
  <si>
    <t xml:space="preserve">水の旅
</t>
    <rPh sb="0" eb="1">
      <t>ミズ</t>
    </rPh>
    <rPh sb="2" eb="3">
      <t>タビ</t>
    </rPh>
    <phoneticPr fontId="1"/>
  </si>
  <si>
    <t xml:space="preserve">
山特連秋季交歓会</t>
    <rPh sb="1" eb="4">
      <t>ヤマトクレン</t>
    </rPh>
    <rPh sb="4" eb="6">
      <t>シュウキ</t>
    </rPh>
    <rPh sb="6" eb="8">
      <t>コウカン</t>
    </rPh>
    <rPh sb="8" eb="9">
      <t>カイ</t>
    </rPh>
    <phoneticPr fontId="1"/>
  </si>
  <si>
    <t xml:space="preserve">
児童生徒連絡協議会</t>
    <rPh sb="1" eb="3">
      <t>ジドウ</t>
    </rPh>
    <rPh sb="3" eb="5">
      <t>セイト</t>
    </rPh>
    <rPh sb="5" eb="10">
      <t>レンラクキョウギカイ</t>
    </rPh>
    <phoneticPr fontId="1"/>
  </si>
  <si>
    <t xml:space="preserve">
丹波中学校学校創立記念日　</t>
    <rPh sb="1" eb="3">
      <t>タバ</t>
    </rPh>
    <rPh sb="3" eb="6">
      <t>チュウガッコウ</t>
    </rPh>
    <rPh sb="6" eb="8">
      <t>ガッコウ</t>
    </rPh>
    <rPh sb="8" eb="10">
      <t>ソウリツ</t>
    </rPh>
    <rPh sb="10" eb="13">
      <t>キネンビ</t>
    </rPh>
    <phoneticPr fontId="1"/>
  </si>
  <si>
    <t xml:space="preserve">
さと連大会
</t>
    <rPh sb="3" eb="4">
      <t>レン</t>
    </rPh>
    <rPh sb="4" eb="6">
      <t>タイカイ</t>
    </rPh>
    <phoneticPr fontId="1"/>
  </si>
  <si>
    <r>
      <t xml:space="preserve">
</t>
    </r>
    <r>
      <rPr>
        <sz val="16"/>
        <rFont val="ＭＳ Ｐゴシック"/>
        <family val="3"/>
        <charset val="128"/>
      </rPr>
      <t>第３回学校運営協議会</t>
    </r>
    <rPh sb="1" eb="2">
      <t>ダイ</t>
    </rPh>
    <rPh sb="3" eb="4">
      <t>カイ</t>
    </rPh>
    <rPh sb="4" eb="11">
      <t>ガッコウウンエイキョウギカイ</t>
    </rPh>
    <phoneticPr fontId="1"/>
  </si>
  <si>
    <t>6年生を送る会</t>
    <rPh sb="1" eb="3">
      <t>ネンセイ</t>
    </rPh>
    <rPh sb="4" eb="5">
      <t>オク</t>
    </rPh>
    <rPh sb="6" eb="7">
      <t>カイ</t>
    </rPh>
    <phoneticPr fontId="1"/>
  </si>
  <si>
    <t>修了式　離任式　給食終了　　
大掃除</t>
    <phoneticPr fontId="1"/>
  </si>
  <si>
    <r>
      <rPr>
        <sz val="18"/>
        <rFont val="ＭＳ Ｐゴシック"/>
        <family val="3"/>
        <charset val="128"/>
      </rPr>
      <t>クラブ①</t>
    </r>
    <r>
      <rPr>
        <sz val="18"/>
        <color rgb="FF00B050"/>
        <rFont val="ＭＳ Ｐゴシック"/>
        <family val="3"/>
        <charset val="128"/>
      </rPr>
      <t xml:space="preserve">
　　</t>
    </r>
    <phoneticPr fontId="1"/>
  </si>
  <si>
    <r>
      <rPr>
        <sz val="14"/>
        <rFont val="ＭＳ Ｐゴシック"/>
        <family val="3"/>
        <charset val="128"/>
      </rPr>
      <t>委員会②
給食試食会</t>
    </r>
    <r>
      <rPr>
        <b/>
        <sz val="14"/>
        <color theme="9" tint="-0.249977111117893"/>
        <rFont val="ＭＳ Ｐゴシック"/>
        <family val="3"/>
        <charset val="128"/>
      </rPr>
      <t xml:space="preserve">
+マイタケ伏せこみ予備日</t>
    </r>
    <rPh sb="0" eb="3">
      <t>イインカイ</t>
    </rPh>
    <rPh sb="5" eb="7">
      <t>キュウショク</t>
    </rPh>
    <rPh sb="7" eb="10">
      <t>シショクカイ</t>
    </rPh>
    <rPh sb="16" eb="17">
      <t>フ</t>
    </rPh>
    <rPh sb="20" eb="23">
      <t>ヨビビ</t>
    </rPh>
    <phoneticPr fontId="1"/>
  </si>
  <si>
    <t>丹菅教協②
大豆さく作り</t>
    <rPh sb="0" eb="2">
      <t>タンスゲ</t>
    </rPh>
    <rPh sb="2" eb="4">
      <t>キョウキョウ</t>
    </rPh>
    <rPh sb="6" eb="8">
      <t>ダイズ</t>
    </rPh>
    <rPh sb="10" eb="11">
      <t>ツク</t>
    </rPh>
    <phoneticPr fontId="1"/>
  </si>
  <si>
    <t>プール開き
苗植え</t>
    <rPh sb="6" eb="8">
      <t>ナエウ</t>
    </rPh>
    <phoneticPr fontId="1"/>
  </si>
  <si>
    <t>大豆収穫予備日</t>
    <rPh sb="0" eb="2">
      <t>ダイズ</t>
    </rPh>
    <rPh sb="2" eb="4">
      <t>シュウカク</t>
    </rPh>
    <rPh sb="4" eb="7">
      <t>ヨビビ</t>
    </rPh>
    <phoneticPr fontId="1"/>
  </si>
  <si>
    <t>脱穀予備日</t>
    <rPh sb="0" eb="2">
      <t>ダッコク</t>
    </rPh>
    <rPh sb="2" eb="5">
      <t>ヨビビ</t>
    </rPh>
    <phoneticPr fontId="1"/>
  </si>
  <si>
    <r>
      <rPr>
        <sz val="14"/>
        <color rgb="FFFF0000"/>
        <rFont val="ＭＳ Ｐゴシック"/>
        <family val="3"/>
        <charset val="128"/>
      </rPr>
      <t>AED講習会（中学校と合同）</t>
    </r>
    <r>
      <rPr>
        <sz val="16"/>
        <color rgb="FFFF0000"/>
        <rFont val="ＭＳ Ｐゴシック"/>
        <family val="3"/>
        <charset val="128"/>
      </rPr>
      <t xml:space="preserve">
</t>
    </r>
    <rPh sb="3" eb="6">
      <t>コウシュウカイ</t>
    </rPh>
    <rPh sb="7" eb="10">
      <t>チュウガッコウ</t>
    </rPh>
    <rPh sb="11" eb="13">
      <t>ゴウドウ</t>
    </rPh>
    <phoneticPr fontId="1"/>
  </si>
  <si>
    <r>
      <rPr>
        <sz val="16"/>
        <color rgb="FFFF0000"/>
        <rFont val="ＭＳ Ｐゴシック"/>
        <family val="3"/>
        <charset val="128"/>
      </rPr>
      <t>村民清掃</t>
    </r>
    <r>
      <rPr>
        <sz val="16"/>
        <rFont val="ＭＳ Ｐゴシック"/>
        <family val="3"/>
        <charset val="128"/>
      </rPr>
      <t xml:space="preserve">
休日学級
（教育講演会・選書会）</t>
    </r>
    <rPh sb="0" eb="2">
      <t>ソンミン</t>
    </rPh>
    <rPh sb="2" eb="4">
      <t>セイソウ</t>
    </rPh>
    <rPh sb="11" eb="16">
      <t>キョウイクコウエンカイ</t>
    </rPh>
    <rPh sb="17" eb="20">
      <t>センショカイ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</si>
</sst>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 "/>
    <numFmt numFmtId="178" formatCode="0;[Red]0"/>
    <numFmt numFmtId="179" formatCode="0_);\(0\)"/>
    <numFmt numFmtId="180" formatCode="[$-411]ggge&quot;年&quot;m&quot;月&quot;d&quot;日&quot;;@"/>
  </numFmts>
  <fonts count="9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ＤＦ細丸ゴシック体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ゴシック"/>
      <family val="3"/>
      <charset val="128"/>
    </font>
    <font>
      <sz val="8"/>
      <name val="ＭＳ Ｐゴシック"/>
      <family val="3"/>
      <charset val="128"/>
    </font>
    <font>
      <sz val="18"/>
      <name val="EPSON 丸ゴシック体Ｍ"/>
      <family val="3"/>
      <charset val="128"/>
    </font>
    <font>
      <sz val="10"/>
      <name val="EPSON 丸ゴシック体Ｍ"/>
      <family val="3"/>
      <charset val="128"/>
    </font>
    <font>
      <sz val="12"/>
      <name val="EPSON 丸ゴシック体Ｍ"/>
      <family val="3"/>
      <charset val="128"/>
    </font>
    <font>
      <sz val="18"/>
      <name val="EPSON 太丸ゴシック体Ｂ"/>
      <family val="3"/>
      <charset val="128"/>
    </font>
    <font>
      <sz val="10"/>
      <name val="EPSON 太丸ゴシック体Ｂ"/>
      <family val="3"/>
      <charset val="128"/>
    </font>
    <font>
      <sz val="12"/>
      <color indexed="10"/>
      <name val="ＤＦ細丸ゴシック体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8"/>
      <name val="ＤＦ細丸ゴシック体"/>
      <family val="3"/>
      <charset val="128"/>
    </font>
    <font>
      <sz val="14"/>
      <name val="ＭＳ Ｐゴシック"/>
      <family val="3"/>
      <charset val="128"/>
    </font>
    <font>
      <sz val="14"/>
      <name val="EPSON 太丸ゴシック体Ｂ"/>
      <family val="3"/>
      <charset val="128"/>
    </font>
    <font>
      <sz val="11"/>
      <name val="ＤＦ細丸ゴシック体"/>
      <family val="3"/>
      <charset val="128"/>
    </font>
    <font>
      <sz val="16"/>
      <name val="ＤＦ細丸ゴシック体"/>
      <family val="3"/>
      <charset val="128"/>
    </font>
    <font>
      <sz val="6"/>
      <name val="ＤＦ細丸ゴシック体"/>
      <family val="3"/>
      <charset val="128"/>
    </font>
    <font>
      <sz val="11"/>
      <name val="ＤＦ中丸ゴシック体"/>
      <family val="3"/>
      <charset val="128"/>
    </font>
    <font>
      <sz val="10"/>
      <name val="ＤＦ細丸ゴシック体"/>
      <family val="3"/>
      <charset val="128"/>
    </font>
    <font>
      <sz val="10"/>
      <name val="ＤＦ中丸ゴシック体"/>
      <family val="3"/>
      <charset val="128"/>
    </font>
    <font>
      <sz val="9"/>
      <name val="ＤＦ細丸ゴシック体"/>
      <family val="3"/>
      <charset val="128"/>
    </font>
    <font>
      <sz val="12"/>
      <color rgb="FFFF0000"/>
      <name val="ＤＦ細丸ゴシック体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0000FF"/>
      <name val="ＤＦ細丸ゴシック体"/>
      <family val="3"/>
      <charset val="128"/>
    </font>
    <font>
      <b/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ＤＦ特太ゴシック体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4"/>
      <color indexed="8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ＤＦ細丸ゴシック体"/>
      <family val="3"/>
      <charset val="128"/>
    </font>
    <font>
      <sz val="12"/>
      <color rgb="FFFF5050"/>
      <name val="ＤＦ細丸ゴシック体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36.049999999999997"/>
      <name val="ＭＳ Ｐゴシック"/>
      <family val="3"/>
      <charset val="128"/>
    </font>
    <font>
      <b/>
      <sz val="36.049999999999997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i/>
      <u/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trike/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  <font>
      <strike/>
      <sz val="16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theme="3"/>
      <name val="ＭＳ Ｐゴシック"/>
      <family val="3"/>
      <charset val="128"/>
    </font>
    <font>
      <sz val="13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theme="3"/>
      <name val="ＭＳ Ｐゴシック"/>
      <family val="3"/>
      <charset val="128"/>
    </font>
    <font>
      <sz val="15"/>
      <name val="ＭＳ Ｐゴシック"/>
      <family val="3"/>
      <charset val="128"/>
    </font>
    <font>
      <b/>
      <sz val="16"/>
      <color theme="4"/>
      <name val="ＭＳ Ｐゴシック"/>
      <family val="3"/>
      <charset val="128"/>
    </font>
    <font>
      <sz val="16"/>
      <color theme="4"/>
      <name val="ＭＳ Ｐゴシック"/>
      <family val="3"/>
      <charset val="128"/>
    </font>
    <font>
      <sz val="16"/>
      <color rgb="FF00B0F0"/>
      <name val="ＭＳ Ｐゴシック"/>
      <family val="3"/>
      <charset val="128"/>
    </font>
    <font>
      <sz val="14"/>
      <color rgb="FF00B0F0"/>
      <name val="ＭＳ Ｐゴシック"/>
      <family val="3"/>
      <charset val="128"/>
    </font>
    <font>
      <sz val="16"/>
      <color rgb="FF00B050"/>
      <name val="ＭＳ Ｐゴシック"/>
      <family val="3"/>
      <charset val="128"/>
    </font>
    <font>
      <b/>
      <sz val="16"/>
      <color rgb="FF0000FF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6"/>
      <color rgb="FF00B050"/>
      <name val="ＭＳ Ｐゴシック"/>
      <family val="3"/>
      <charset val="128"/>
    </font>
    <font>
      <b/>
      <sz val="16"/>
      <color theme="9" tint="-0.249977111117893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8"/>
      <color rgb="FF00B050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5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tted">
        <color indexed="64"/>
      </left>
      <right style="dotted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/>
      <top style="medium">
        <color indexed="8"/>
      </top>
      <bottom style="hair">
        <color indexed="64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 diagonalDown="1">
      <left style="medium">
        <color indexed="8"/>
      </left>
      <right/>
      <top style="hair">
        <color indexed="8"/>
      </top>
      <bottom/>
      <diagonal style="thin">
        <color indexed="8"/>
      </diagonal>
    </border>
    <border diagonalDown="1">
      <left/>
      <right/>
      <top style="hair">
        <color indexed="8"/>
      </top>
      <bottom/>
      <diagonal style="thin">
        <color indexed="8"/>
      </diagonal>
    </border>
    <border diagonalDown="1">
      <left/>
      <right style="medium">
        <color indexed="8"/>
      </right>
      <top style="hair">
        <color indexed="8"/>
      </top>
      <bottom/>
      <diagonal style="thin">
        <color indexed="8"/>
      </diagonal>
    </border>
    <border diagonalDown="1">
      <left style="medium">
        <color indexed="8"/>
      </left>
      <right/>
      <top/>
      <bottom/>
      <diagonal style="thin">
        <color indexed="8"/>
      </diagonal>
    </border>
    <border diagonalDown="1">
      <left/>
      <right/>
      <top/>
      <bottom/>
      <diagonal style="thin">
        <color indexed="8"/>
      </diagonal>
    </border>
    <border diagonalDown="1">
      <left/>
      <right style="medium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/>
      <top/>
      <bottom style="medium">
        <color indexed="8"/>
      </bottom>
      <diagonal style="thin">
        <color indexed="8"/>
      </diagonal>
    </border>
    <border diagonalDown="1">
      <left/>
      <right/>
      <top/>
      <bottom style="medium">
        <color indexed="8"/>
      </bottom>
      <diagonal style="thin">
        <color indexed="8"/>
      </diagonal>
    </border>
    <border diagonalDown="1">
      <left/>
      <right style="medium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 diagonalDown="1">
      <left style="medium">
        <color indexed="8"/>
      </left>
      <right/>
      <top style="hair">
        <color indexed="8"/>
      </top>
      <bottom style="medium">
        <color indexed="8"/>
      </bottom>
      <diagonal style="thin">
        <color indexed="8"/>
      </diagonal>
    </border>
    <border diagonalDown="1">
      <left/>
      <right/>
      <top style="hair">
        <color indexed="8"/>
      </top>
      <bottom style="medium">
        <color indexed="8"/>
      </bottom>
      <diagonal style="thin">
        <color indexed="8"/>
      </diagonal>
    </border>
    <border diagonalDown="1">
      <left/>
      <right style="medium">
        <color indexed="8"/>
      </right>
      <top style="hair">
        <color indexed="8"/>
      </top>
      <bottom style="medium">
        <color indexed="8"/>
      </bottom>
      <diagonal style="thin">
        <color indexed="8"/>
      </diagonal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64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8"/>
      </bottom>
      <diagonal/>
    </border>
    <border>
      <left/>
      <right style="medium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9" fillId="0" borderId="0">
      <alignment vertical="center"/>
    </xf>
    <xf numFmtId="0" fontId="41" fillId="0" borderId="0">
      <alignment vertical="center"/>
    </xf>
  </cellStyleXfs>
  <cellXfs count="129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vertical="center" shrinkToFit="1"/>
    </xf>
    <xf numFmtId="178" fontId="2" fillId="0" borderId="0" xfId="0" applyNumberFormat="1" applyFont="1" applyAlignment="1">
      <alignment horizontal="center" vertical="center" textRotation="255" shrinkToFit="1"/>
    </xf>
    <xf numFmtId="179" fontId="0" fillId="0" borderId="0" xfId="0" applyNumberFormat="1" applyAlignment="1">
      <alignment horizontal="center" vertical="center"/>
    </xf>
    <xf numFmtId="178" fontId="5" fillId="0" borderId="0" xfId="0" applyNumberFormat="1" applyFont="1" applyAlignment="1">
      <alignment horizontal="center" vertical="center" shrinkToFit="1"/>
    </xf>
    <xf numFmtId="1" fontId="0" fillId="0" borderId="11" xfId="0" applyNumberFormat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8" fontId="2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>
      <alignment horizontal="left" vertical="center" shrinkToFit="1"/>
    </xf>
    <xf numFmtId="178" fontId="8" fillId="0" borderId="11" xfId="0" applyNumberFormat="1" applyFont="1" applyBorder="1" applyAlignment="1">
      <alignment horizontal="center" vertical="center" shrinkToFit="1"/>
    </xf>
    <xf numFmtId="178" fontId="2" fillId="0" borderId="0" xfId="0" applyNumberFormat="1" applyFont="1" applyAlignment="1" applyProtection="1">
      <alignment horizontal="center" vertical="center" shrinkToFit="1"/>
      <protection locked="0"/>
    </xf>
    <xf numFmtId="178" fontId="3" fillId="0" borderId="0" xfId="0" applyNumberFormat="1" applyFont="1" applyAlignment="1">
      <alignment vertical="center" shrinkToFit="1"/>
    </xf>
    <xf numFmtId="178" fontId="3" fillId="0" borderId="11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 applyProtection="1">
      <alignment vertical="center" shrinkToFit="1"/>
      <protection locked="0"/>
    </xf>
    <xf numFmtId="178" fontId="4" fillId="0" borderId="0" xfId="0" applyNumberFormat="1" applyFont="1" applyAlignment="1">
      <alignment horizontal="center" vertical="center" textRotation="255" shrinkToFit="1"/>
    </xf>
    <xf numFmtId="178" fontId="4" fillId="0" borderId="0" xfId="0" applyNumberFormat="1" applyFont="1" applyAlignment="1">
      <alignment horizontal="left" vertical="center" shrinkToFit="1"/>
    </xf>
    <xf numFmtId="178" fontId="9" fillId="0" borderId="0" xfId="0" applyNumberFormat="1" applyFont="1" applyAlignment="1">
      <alignment horizontal="center" vertical="center" shrinkToFit="1"/>
    </xf>
    <xf numFmtId="178" fontId="10" fillId="0" borderId="0" xfId="0" applyNumberFormat="1" applyFont="1" applyAlignment="1">
      <alignment vertical="center" shrinkToFit="1"/>
    </xf>
    <xf numFmtId="178" fontId="11" fillId="3" borderId="21" xfId="0" applyNumberFormat="1" applyFont="1" applyFill="1" applyBorder="1" applyAlignment="1">
      <alignment horizontal="center" vertical="center" shrinkToFit="1"/>
    </xf>
    <xf numFmtId="178" fontId="11" fillId="3" borderId="22" xfId="0" applyNumberFormat="1" applyFont="1" applyFill="1" applyBorder="1" applyAlignment="1">
      <alignment horizontal="center" vertical="center" shrinkToFit="1"/>
    </xf>
    <xf numFmtId="178" fontId="11" fillId="3" borderId="23" xfId="0" applyNumberFormat="1" applyFont="1" applyFill="1" applyBorder="1" applyAlignment="1">
      <alignment horizontal="center" vertical="center" shrinkToFit="1"/>
    </xf>
    <xf numFmtId="178" fontId="11" fillId="3" borderId="24" xfId="0" applyNumberFormat="1" applyFont="1" applyFill="1" applyBorder="1" applyAlignment="1">
      <alignment horizontal="center" vertical="center" shrinkToFit="1"/>
    </xf>
    <xf numFmtId="178" fontId="11" fillId="3" borderId="25" xfId="0" applyNumberFormat="1" applyFont="1" applyFill="1" applyBorder="1" applyAlignment="1">
      <alignment horizontal="center" vertical="center" shrinkToFit="1"/>
    </xf>
    <xf numFmtId="178" fontId="10" fillId="0" borderId="0" xfId="0" applyNumberFormat="1" applyFont="1" applyAlignment="1">
      <alignment horizontal="center" vertical="center" shrinkToFit="1"/>
    </xf>
    <xf numFmtId="178" fontId="11" fillId="3" borderId="26" xfId="0" applyNumberFormat="1" applyFont="1" applyFill="1" applyBorder="1" applyAlignment="1">
      <alignment horizontal="center" vertical="center" shrinkToFit="1"/>
    </xf>
    <xf numFmtId="178" fontId="11" fillId="3" borderId="27" xfId="0" applyNumberFormat="1" applyFont="1" applyFill="1" applyBorder="1" applyAlignment="1">
      <alignment horizontal="center" vertical="center" shrinkToFit="1"/>
    </xf>
    <xf numFmtId="178" fontId="11" fillId="3" borderId="7" xfId="0" applyNumberFormat="1" applyFont="1" applyFill="1" applyBorder="1" applyAlignment="1">
      <alignment horizontal="center" vertical="center" shrinkToFit="1"/>
    </xf>
    <xf numFmtId="178" fontId="11" fillId="3" borderId="8" xfId="0" applyNumberFormat="1" applyFont="1" applyFill="1" applyBorder="1" applyAlignment="1">
      <alignment horizontal="center" vertical="center" shrinkToFit="1"/>
    </xf>
    <xf numFmtId="178" fontId="11" fillId="3" borderId="10" xfId="0" applyNumberFormat="1" applyFont="1" applyFill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2" borderId="34" xfId="0" applyFont="1" applyFill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left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left" vertical="center" shrinkToFit="1"/>
    </xf>
    <xf numFmtId="0" fontId="11" fillId="0" borderId="41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11" fillId="0" borderId="44" xfId="0" applyFont="1" applyBorder="1" applyAlignment="1">
      <alignment horizontal="center"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2" borderId="47" xfId="0" applyFont="1" applyFill="1" applyBorder="1" applyAlignment="1">
      <alignment horizontal="center" vertical="center" shrinkToFit="1"/>
    </xf>
    <xf numFmtId="0" fontId="11" fillId="0" borderId="48" xfId="0" applyFont="1" applyBorder="1" applyAlignment="1">
      <alignment horizontal="center" vertical="center" shrinkToFit="1"/>
    </xf>
    <xf numFmtId="0" fontId="11" fillId="2" borderId="49" xfId="0" applyFont="1" applyFill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left" vertical="center" shrinkToFit="1"/>
    </xf>
    <xf numFmtId="0" fontId="11" fillId="0" borderId="52" xfId="0" applyFont="1" applyBorder="1" applyAlignment="1">
      <alignment horizontal="left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2" borderId="22" xfId="0" applyFont="1" applyFill="1" applyBorder="1" applyAlignment="1">
      <alignment horizontal="center" vertical="center" shrinkToFit="1"/>
    </xf>
    <xf numFmtId="0" fontId="11" fillId="0" borderId="53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55" xfId="0" applyFont="1" applyBorder="1" applyAlignment="1">
      <alignment horizontal="center" vertical="center" shrinkToFit="1"/>
    </xf>
    <xf numFmtId="0" fontId="11" fillId="2" borderId="56" xfId="0" applyFont="1" applyFill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8" fontId="13" fillId="0" borderId="0" xfId="0" applyNumberFormat="1" applyFont="1" applyAlignment="1">
      <alignment vertical="center" shrinkToFit="1"/>
    </xf>
    <xf numFmtId="178" fontId="14" fillId="0" borderId="0" xfId="0" applyNumberFormat="1" applyFont="1" applyAlignment="1">
      <alignment vertical="center" shrinkToFit="1"/>
    </xf>
    <xf numFmtId="178" fontId="15" fillId="0" borderId="0" xfId="0" applyNumberFormat="1" applyFont="1" applyAlignment="1" applyProtection="1">
      <alignment vertical="center" shrinkToFit="1"/>
      <protection locked="0"/>
    </xf>
    <xf numFmtId="178" fontId="4" fillId="0" borderId="36" xfId="0" applyNumberFormat="1" applyFont="1" applyBorder="1" applyAlignment="1">
      <alignment horizontal="center" vertical="center" shrinkToFit="1"/>
    </xf>
    <xf numFmtId="178" fontId="4" fillId="0" borderId="11" xfId="0" applyNumberFormat="1" applyFont="1" applyBorder="1" applyAlignment="1">
      <alignment horizontal="center" vertical="center" shrinkToFit="1"/>
    </xf>
    <xf numFmtId="178" fontId="4" fillId="0" borderId="11" xfId="0" applyNumberFormat="1" applyFont="1" applyBorder="1" applyAlignment="1" applyProtection="1">
      <alignment horizontal="center" vertical="center" shrinkToFit="1"/>
      <protection locked="0"/>
    </xf>
    <xf numFmtId="178" fontId="2" fillId="0" borderId="11" xfId="0" applyNumberFormat="1" applyFont="1" applyBorder="1" applyAlignment="1">
      <alignment vertical="center" shrinkToFit="1"/>
    </xf>
    <xf numFmtId="178" fontId="4" fillId="0" borderId="11" xfId="0" applyNumberFormat="1" applyFont="1" applyBorder="1" applyAlignment="1">
      <alignment vertical="center" shrinkToFit="1"/>
    </xf>
    <xf numFmtId="0" fontId="8" fillId="0" borderId="11" xfId="0" applyFont="1" applyBorder="1" applyAlignment="1">
      <alignment horizontal="center" vertical="center" shrinkToFit="1"/>
    </xf>
    <xf numFmtId="178" fontId="4" fillId="0" borderId="11" xfId="0" applyNumberFormat="1" applyFont="1" applyBorder="1" applyAlignment="1" applyProtection="1">
      <alignment vertical="center" shrinkToFit="1"/>
      <protection locked="0"/>
    </xf>
    <xf numFmtId="178" fontId="4" fillId="0" borderId="48" xfId="0" applyNumberFormat="1" applyFont="1" applyBorder="1" applyAlignment="1">
      <alignment horizontal="center" vertical="center" shrinkToFit="1"/>
    </xf>
    <xf numFmtId="178" fontId="4" fillId="0" borderId="60" xfId="0" applyNumberFormat="1" applyFont="1" applyBorder="1" applyAlignment="1">
      <alignment horizontal="center" vertical="center" shrinkToFit="1"/>
    </xf>
    <xf numFmtId="178" fontId="2" fillId="0" borderId="15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20" xfId="0" applyNumberFormat="1" applyFont="1" applyBorder="1" applyAlignment="1">
      <alignment vertical="center" shrinkToFit="1"/>
    </xf>
    <xf numFmtId="178" fontId="4" fillId="0" borderId="45" xfId="0" applyNumberFormat="1" applyFont="1" applyBorder="1" applyAlignment="1">
      <alignment horizontal="center" vertical="center" shrinkToFit="1"/>
    </xf>
    <xf numFmtId="178" fontId="4" fillId="0" borderId="34" xfId="0" applyNumberFormat="1" applyFont="1" applyBorder="1" applyAlignment="1">
      <alignment vertical="center" shrinkToFit="1"/>
    </xf>
    <xf numFmtId="178" fontId="4" fillId="0" borderId="54" xfId="0" applyNumberFormat="1" applyFont="1" applyBorder="1" applyAlignment="1">
      <alignment horizontal="center" vertical="center" shrinkToFit="1"/>
    </xf>
    <xf numFmtId="178" fontId="4" fillId="0" borderId="24" xfId="0" applyNumberFormat="1" applyFont="1" applyBorder="1" applyAlignment="1">
      <alignment vertical="center" shrinkToFit="1"/>
    </xf>
    <xf numFmtId="178" fontId="4" fillId="0" borderId="25" xfId="0" applyNumberFormat="1" applyFont="1" applyBorder="1" applyAlignment="1">
      <alignment vertical="center" shrinkToFit="1"/>
    </xf>
    <xf numFmtId="178" fontId="2" fillId="0" borderId="24" xfId="0" applyNumberFormat="1" applyFont="1" applyBorder="1" applyAlignment="1">
      <alignment vertical="center" shrinkToFit="1"/>
    </xf>
    <xf numFmtId="178" fontId="2" fillId="0" borderId="11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0" fillId="0" borderId="3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 textRotation="255" shrinkToFit="1"/>
    </xf>
    <xf numFmtId="178" fontId="6" fillId="0" borderId="11" xfId="0" applyNumberFormat="1" applyFont="1" applyBorder="1" applyAlignment="1">
      <alignment horizontal="center" vertical="center" shrinkToFit="1"/>
    </xf>
    <xf numFmtId="177" fontId="11" fillId="0" borderId="54" xfId="0" applyNumberFormat="1" applyFont="1" applyBorder="1" applyAlignment="1">
      <alignment horizontal="center" vertical="center" shrinkToFit="1"/>
    </xf>
    <xf numFmtId="177" fontId="11" fillId="0" borderId="55" xfId="0" applyNumberFormat="1" applyFont="1" applyBorder="1" applyAlignment="1">
      <alignment horizontal="center" vertical="center" shrinkToFit="1"/>
    </xf>
    <xf numFmtId="177" fontId="11" fillId="2" borderId="56" xfId="0" applyNumberFormat="1" applyFont="1" applyFill="1" applyBorder="1" applyAlignment="1">
      <alignment horizontal="center" vertical="center" shrinkToFit="1"/>
    </xf>
    <xf numFmtId="177" fontId="11" fillId="0" borderId="57" xfId="0" applyNumberFormat="1" applyFont="1" applyBorder="1" applyAlignment="1">
      <alignment horizontal="center" vertical="center" shrinkToFit="1"/>
    </xf>
    <xf numFmtId="177" fontId="11" fillId="2" borderId="58" xfId="0" applyNumberFormat="1" applyFont="1" applyFill="1" applyBorder="1" applyAlignment="1">
      <alignment horizontal="center" vertical="center" shrinkToFit="1"/>
    </xf>
    <xf numFmtId="177" fontId="11" fillId="0" borderId="59" xfId="0" applyNumberFormat="1" applyFont="1" applyBorder="1" applyAlignment="1">
      <alignment horizontal="center" vertical="center" shrinkToFit="1"/>
    </xf>
    <xf numFmtId="0" fontId="8" fillId="0" borderId="11" xfId="1" applyFont="1" applyBorder="1" applyAlignment="1">
      <alignment vertical="center" shrinkToFit="1"/>
    </xf>
    <xf numFmtId="178" fontId="8" fillId="0" borderId="11" xfId="1" applyNumberFormat="1" applyFont="1" applyBorder="1" applyAlignment="1">
      <alignment vertical="center" shrinkToFit="1"/>
    </xf>
    <xf numFmtId="178" fontId="3" fillId="4" borderId="11" xfId="0" applyNumberFormat="1" applyFont="1" applyFill="1" applyBorder="1" applyAlignment="1">
      <alignment horizontal="center" vertical="center" shrinkToFit="1"/>
    </xf>
    <xf numFmtId="0" fontId="8" fillId="4" borderId="11" xfId="0" applyFont="1" applyFill="1" applyBorder="1" applyAlignment="1">
      <alignment horizontal="center" vertical="center" shrinkToFit="1"/>
    </xf>
    <xf numFmtId="0" fontId="8" fillId="4" borderId="11" xfId="1" applyFont="1" applyFill="1" applyBorder="1" applyAlignment="1">
      <alignment vertical="center" shrinkToFit="1"/>
    </xf>
    <xf numFmtId="178" fontId="14" fillId="4" borderId="11" xfId="0" applyNumberFormat="1" applyFont="1" applyFill="1" applyBorder="1" applyAlignment="1">
      <alignment horizontal="center" vertical="center" shrinkToFit="1"/>
    </xf>
    <xf numFmtId="178" fontId="8" fillId="4" borderId="11" xfId="0" applyNumberFormat="1" applyFont="1" applyFill="1" applyBorder="1" applyAlignment="1">
      <alignment horizontal="center" vertical="center" shrinkToFit="1"/>
    </xf>
    <xf numFmtId="178" fontId="8" fillId="4" borderId="11" xfId="1" applyNumberFormat="1" applyFont="1" applyFill="1" applyBorder="1" applyAlignment="1">
      <alignment vertical="center" shrinkToFit="1"/>
    </xf>
    <xf numFmtId="178" fontId="3" fillId="4" borderId="0" xfId="0" applyNumberFormat="1" applyFont="1" applyFill="1" applyAlignment="1">
      <alignment vertical="center" shrinkToFit="1"/>
    </xf>
    <xf numFmtId="0" fontId="11" fillId="5" borderId="34" xfId="0" applyFont="1" applyFill="1" applyBorder="1" applyAlignment="1">
      <alignment horizontal="center" vertical="center" shrinkToFit="1"/>
    </xf>
    <xf numFmtId="0" fontId="11" fillId="5" borderId="36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2" xfId="0" applyBorder="1" applyAlignment="1">
      <alignment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2" fillId="0" borderId="67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0" xfId="0" applyBorder="1" applyAlignment="1">
      <alignment vertical="center" shrinkToFit="1"/>
    </xf>
    <xf numFmtId="0" fontId="0" fillId="0" borderId="67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0" fillId="0" borderId="0" xfId="0" applyAlignment="1">
      <alignment horizontal="center" vertical="center" textRotation="255" shrinkToFit="1"/>
    </xf>
    <xf numFmtId="0" fontId="23" fillId="0" borderId="4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6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5" xfId="0" applyFont="1" applyBorder="1" applyAlignment="1">
      <alignment horizontal="center" vertical="center" shrinkToFit="1"/>
    </xf>
    <xf numFmtId="0" fontId="23" fillId="0" borderId="20" xfId="0" applyFont="1" applyBorder="1" applyAlignment="1">
      <alignment horizontal="center" vertical="center" shrinkToFit="1"/>
    </xf>
    <xf numFmtId="0" fontId="23" fillId="0" borderId="54" xfId="0" applyFont="1" applyBorder="1" applyAlignment="1">
      <alignment horizontal="center" vertical="center" shrinkToFit="1"/>
    </xf>
    <xf numFmtId="0" fontId="23" fillId="0" borderId="55" xfId="0" applyFont="1" applyBorder="1" applyAlignment="1">
      <alignment horizontal="center" vertical="center" shrinkToFit="1"/>
    </xf>
    <xf numFmtId="0" fontId="23" fillId="0" borderId="56" xfId="0" applyFont="1" applyBorder="1" applyAlignment="1">
      <alignment horizontal="center" vertical="center" shrinkToFit="1"/>
    </xf>
    <xf numFmtId="0" fontId="23" fillId="0" borderId="60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23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shrinkToFit="1"/>
    </xf>
    <xf numFmtId="0" fontId="23" fillId="0" borderId="45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23" fillId="0" borderId="47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0" fillId="0" borderId="70" xfId="0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178" fontId="8" fillId="6" borderId="11" xfId="1" applyNumberFormat="1" applyFont="1" applyFill="1" applyBorder="1" applyAlignment="1">
      <alignment vertical="center" shrinkToFit="1"/>
    </xf>
    <xf numFmtId="178" fontId="3" fillId="6" borderId="11" xfId="0" applyNumberFormat="1" applyFont="1" applyFill="1" applyBorder="1" applyAlignment="1">
      <alignment horizontal="center" vertical="center" shrinkToFit="1"/>
    </xf>
    <xf numFmtId="178" fontId="8" fillId="6" borderId="11" xfId="0" applyNumberFormat="1" applyFont="1" applyFill="1" applyBorder="1" applyAlignment="1">
      <alignment horizontal="center" vertical="center" shrinkToFit="1"/>
    </xf>
    <xf numFmtId="0" fontId="8" fillId="6" borderId="11" xfId="0" applyFont="1" applyFill="1" applyBorder="1" applyAlignment="1">
      <alignment horizontal="center" vertical="center" shrinkToFit="1"/>
    </xf>
    <xf numFmtId="0" fontId="8" fillId="6" borderId="11" xfId="1" applyFont="1" applyFill="1" applyBorder="1" applyAlignment="1">
      <alignment vertical="center" shrinkToFit="1"/>
    </xf>
    <xf numFmtId="178" fontId="26" fillId="6" borderId="11" xfId="0" applyNumberFormat="1" applyFont="1" applyFill="1" applyBorder="1" applyAlignment="1">
      <alignment horizontal="center" vertical="center" shrinkToFit="1"/>
    </xf>
    <xf numFmtId="0" fontId="11" fillId="0" borderId="66" xfId="0" applyFont="1" applyBorder="1" applyAlignment="1">
      <alignment horizontal="left" vertical="center" shrinkToFit="1"/>
    </xf>
    <xf numFmtId="178" fontId="14" fillId="6" borderId="11" xfId="0" applyNumberFormat="1" applyFont="1" applyFill="1" applyBorder="1" applyAlignment="1">
      <alignment horizontal="center" vertical="center" shrinkToFit="1"/>
    </xf>
    <xf numFmtId="178" fontId="2" fillId="0" borderId="0" xfId="0" applyNumberFormat="1" applyFont="1" applyAlignment="1">
      <alignment horizontal="right" vertical="center" shrinkToFit="1"/>
    </xf>
    <xf numFmtId="178" fontId="4" fillId="0" borderId="0" xfId="0" quotePrefix="1" applyNumberFormat="1" applyFont="1" applyAlignment="1">
      <alignment vertical="center" shrinkToFit="1"/>
    </xf>
    <xf numFmtId="178" fontId="4" fillId="0" borderId="0" xfId="0" quotePrefix="1" applyNumberFormat="1" applyFont="1" applyAlignment="1">
      <alignment horizontal="center" vertical="center" shrinkToFit="1"/>
    </xf>
    <xf numFmtId="178" fontId="2" fillId="0" borderId="7" xfId="0" applyNumberFormat="1" applyFont="1" applyBorder="1" applyAlignment="1">
      <alignment vertical="center" shrinkToFit="1"/>
    </xf>
    <xf numFmtId="178" fontId="2" fillId="0" borderId="46" xfId="0" applyNumberFormat="1" applyFont="1" applyBorder="1" applyAlignment="1">
      <alignment vertical="center" shrinkToFit="1"/>
    </xf>
    <xf numFmtId="178" fontId="2" fillId="0" borderId="13" xfId="0" applyNumberFormat="1" applyFont="1" applyBorder="1" applyAlignment="1">
      <alignment horizontal="right" vertical="center" shrinkToFit="1"/>
    </xf>
    <xf numFmtId="178" fontId="2" fillId="0" borderId="36" xfId="0" applyNumberFormat="1" applyFont="1" applyBorder="1" applyAlignment="1">
      <alignment horizontal="center" vertical="center" shrinkToFit="1"/>
    </xf>
    <xf numFmtId="178" fontId="4" fillId="0" borderId="35" xfId="0" applyNumberFormat="1" applyFont="1" applyBorder="1" applyAlignment="1">
      <alignment horizontal="center" vertical="center" shrinkToFit="1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75" xfId="0" applyNumberFormat="1" applyFont="1" applyBorder="1" applyAlignment="1">
      <alignment horizontal="center"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2" fillId="0" borderId="13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2" fillId="0" borderId="19" xfId="0" applyNumberFormat="1" applyFont="1" applyBorder="1" applyAlignment="1">
      <alignment vertical="center" shrinkToFit="1"/>
    </xf>
    <xf numFmtId="178" fontId="2" fillId="0" borderId="33" xfId="0" applyNumberFormat="1" applyFont="1" applyBorder="1" applyAlignment="1">
      <alignment vertical="center" shrinkToFit="1"/>
    </xf>
    <xf numFmtId="178" fontId="2" fillId="0" borderId="23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horizontal="right"/>
    </xf>
    <xf numFmtId="178" fontId="12" fillId="0" borderId="0" xfId="0" applyNumberFormat="1" applyFont="1" applyAlignment="1">
      <alignment vertical="center" shrinkToFit="1"/>
    </xf>
    <xf numFmtId="178" fontId="18" fillId="0" borderId="0" xfId="0" applyNumberFormat="1" applyFont="1" applyAlignment="1">
      <alignment vertical="center" shrinkToFit="1"/>
    </xf>
    <xf numFmtId="0" fontId="31" fillId="0" borderId="0" xfId="0" applyFont="1"/>
    <xf numFmtId="0" fontId="0" fillId="0" borderId="27" xfId="0" applyBorder="1" applyAlignment="1">
      <alignment horizontal="right"/>
    </xf>
    <xf numFmtId="0" fontId="0" fillId="0" borderId="71" xfId="0" applyBorder="1"/>
    <xf numFmtId="0" fontId="0" fillId="0" borderId="71" xfId="0" applyBorder="1" applyAlignment="1">
      <alignment horizontal="center"/>
    </xf>
    <xf numFmtId="0" fontId="0" fillId="0" borderId="10" xfId="0" applyBorder="1"/>
    <xf numFmtId="0" fontId="0" fillId="0" borderId="49" xfId="0" applyBorder="1" applyAlignment="1">
      <alignment horizontal="right"/>
    </xf>
    <xf numFmtId="0" fontId="0" fillId="0" borderId="48" xfId="0" applyBorder="1"/>
    <xf numFmtId="0" fontId="0" fillId="0" borderId="70" xfId="0" applyBorder="1" applyAlignment="1">
      <alignment horizontal="right"/>
    </xf>
    <xf numFmtId="0" fontId="0" fillId="0" borderId="72" xfId="0" applyBorder="1"/>
    <xf numFmtId="0" fontId="0" fillId="0" borderId="72" xfId="0" applyBorder="1" applyAlignment="1">
      <alignment horizontal="center"/>
    </xf>
    <xf numFmtId="0" fontId="0" fillId="0" borderId="61" xfId="0" applyBorder="1"/>
    <xf numFmtId="0" fontId="0" fillId="0" borderId="10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49" xfId="0" applyBorder="1"/>
    <xf numFmtId="0" fontId="0" fillId="0" borderId="70" xfId="0" applyBorder="1"/>
    <xf numFmtId="0" fontId="32" fillId="0" borderId="0" xfId="0" applyFont="1"/>
    <xf numFmtId="0" fontId="0" fillId="0" borderId="11" xfId="0" quotePrefix="1" applyBorder="1" applyAlignment="1">
      <alignment horizontal="center"/>
    </xf>
    <xf numFmtId="0" fontId="0" fillId="0" borderId="48" xfId="0" applyBorder="1" applyAlignment="1">
      <alignment horizontal="center" shrinkToFit="1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shrinkToFit="1"/>
      <protection locked="0"/>
    </xf>
    <xf numFmtId="0" fontId="11" fillId="0" borderId="33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45" xfId="0" applyFont="1" applyBorder="1" applyAlignment="1" applyProtection="1">
      <alignment horizontal="center" vertical="center" shrinkToFit="1"/>
      <protection locked="0"/>
    </xf>
    <xf numFmtId="0" fontId="11" fillId="0" borderId="46" xfId="0" applyFont="1" applyBorder="1" applyAlignment="1" applyProtection="1">
      <alignment horizontal="center" vertical="center" shrinkToFit="1"/>
      <protection locked="0"/>
    </xf>
    <xf numFmtId="0" fontId="11" fillId="0" borderId="23" xfId="0" applyFont="1" applyBorder="1" applyAlignment="1" applyProtection="1">
      <alignment horizontal="center" vertical="center" shrinkToFit="1"/>
      <protection locked="0"/>
    </xf>
    <xf numFmtId="0" fontId="11" fillId="0" borderId="24" xfId="0" applyFont="1" applyBorder="1" applyAlignment="1" applyProtection="1">
      <alignment horizontal="center" vertical="center" shrinkToFit="1"/>
      <protection locked="0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35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48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0" fillId="0" borderId="42" xfId="0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4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8" xfId="0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right" vertical="center"/>
    </xf>
    <xf numFmtId="0" fontId="35" fillId="0" borderId="73" xfId="0" applyFont="1" applyBorder="1" applyAlignment="1">
      <alignment horizontal="center" vertical="center"/>
    </xf>
    <xf numFmtId="178" fontId="4" fillId="6" borderId="11" xfId="0" applyNumberFormat="1" applyFont="1" applyFill="1" applyBorder="1" applyAlignment="1" applyProtection="1">
      <alignment horizontal="center" vertical="center" shrinkToFit="1"/>
      <protection locked="0"/>
    </xf>
    <xf numFmtId="178" fontId="3" fillId="6" borderId="0" xfId="0" applyNumberFormat="1" applyFont="1" applyFill="1" applyAlignment="1">
      <alignment vertical="center" shrinkToFit="1"/>
    </xf>
    <xf numFmtId="178" fontId="8" fillId="0" borderId="63" xfId="1" applyNumberFormat="1" applyFont="1" applyBorder="1" applyAlignment="1">
      <alignment vertical="center" shrinkToFit="1"/>
    </xf>
    <xf numFmtId="178" fontId="28" fillId="6" borderId="11" xfId="0" applyNumberFormat="1" applyFont="1" applyFill="1" applyBorder="1" applyAlignment="1">
      <alignment horizontal="center" vertical="center" shrinkToFit="1"/>
    </xf>
    <xf numFmtId="178" fontId="8" fillId="0" borderId="11" xfId="1" applyNumberFormat="1" applyFont="1" applyBorder="1" applyAlignment="1" applyProtection="1">
      <alignment vertical="center" shrinkToFit="1"/>
      <protection locked="0"/>
    </xf>
    <xf numFmtId="178" fontId="16" fillId="6" borderId="11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vertical="center" textRotation="255" shrinkToFit="1"/>
    </xf>
    <xf numFmtId="0" fontId="22" fillId="0" borderId="64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8" fillId="0" borderId="11" xfId="1" applyFont="1" applyBorder="1" applyAlignment="1">
      <alignment vertical="center" wrapText="1" shrinkToFit="1"/>
    </xf>
    <xf numFmtId="0" fontId="0" fillId="0" borderId="78" xfId="0" applyBorder="1" applyAlignment="1">
      <alignment horizontal="center" vertical="center" shrinkToFit="1"/>
    </xf>
    <xf numFmtId="0" fontId="2" fillId="0" borderId="49" xfId="0" applyFont="1" applyBorder="1" applyAlignment="1">
      <alignment vertical="center" shrinkToFit="1"/>
    </xf>
    <xf numFmtId="0" fontId="39" fillId="0" borderId="0" xfId="0" applyFont="1" applyAlignment="1" applyProtection="1">
      <alignment shrinkToFit="1"/>
      <protection locked="0"/>
    </xf>
    <xf numFmtId="0" fontId="41" fillId="0" borderId="43" xfId="0" applyFont="1" applyBorder="1" applyAlignment="1" applyProtection="1">
      <alignment shrinkToFit="1"/>
      <protection locked="0"/>
    </xf>
    <xf numFmtId="0" fontId="41" fillId="0" borderId="5" xfId="0" applyFont="1" applyBorder="1" applyAlignment="1" applyProtection="1">
      <alignment shrinkToFit="1"/>
      <protection locked="0"/>
    </xf>
    <xf numFmtId="0" fontId="41" fillId="0" borderId="6" xfId="0" applyFont="1" applyBorder="1" applyAlignment="1" applyProtection="1">
      <alignment shrinkToFit="1"/>
      <protection locked="0"/>
    </xf>
    <xf numFmtId="0" fontId="41" fillId="0" borderId="49" xfId="0" applyFont="1" applyBorder="1" applyAlignment="1" applyProtection="1">
      <alignment shrinkToFit="1"/>
      <protection locked="0"/>
    </xf>
    <xf numFmtId="0" fontId="41" fillId="0" borderId="0" xfId="0" applyFont="1" applyAlignment="1" applyProtection="1">
      <alignment shrinkToFit="1"/>
      <protection locked="0"/>
    </xf>
    <xf numFmtId="0" fontId="41" fillId="0" borderId="12" xfId="0" applyFont="1" applyBorder="1" applyAlignment="1" applyProtection="1">
      <alignment shrinkToFit="1"/>
      <protection locked="0"/>
    </xf>
    <xf numFmtId="0" fontId="41" fillId="0" borderId="50" xfId="0" applyFont="1" applyBorder="1" applyAlignment="1" applyProtection="1">
      <alignment shrinkToFit="1"/>
      <protection locked="0"/>
    </xf>
    <xf numFmtId="0" fontId="42" fillId="0" borderId="51" xfId="0" applyFont="1" applyBorder="1" applyAlignment="1" applyProtection="1">
      <alignment horizontal="left" shrinkToFit="1"/>
      <protection locked="0"/>
    </xf>
    <xf numFmtId="0" fontId="42" fillId="0" borderId="49" xfId="0" applyFont="1" applyBorder="1" applyAlignment="1" applyProtection="1">
      <alignment shrinkToFit="1"/>
      <protection locked="0"/>
    </xf>
    <xf numFmtId="0" fontId="42" fillId="0" borderId="0" xfId="0" applyFont="1" applyAlignment="1" applyProtection="1">
      <alignment shrinkToFit="1"/>
      <protection locked="0"/>
    </xf>
    <xf numFmtId="0" fontId="40" fillId="0" borderId="46" xfId="0" applyFont="1" applyBorder="1" applyAlignment="1" applyProtection="1">
      <alignment shrinkToFit="1"/>
      <protection locked="0"/>
    </xf>
    <xf numFmtId="0" fontId="40" fillId="0" borderId="50" xfId="0" applyFont="1" applyBorder="1" applyAlignment="1" applyProtection="1">
      <alignment shrinkToFit="1"/>
      <protection locked="0"/>
    </xf>
    <xf numFmtId="0" fontId="40" fillId="0" borderId="0" xfId="0" applyFont="1" applyAlignment="1" applyProtection="1">
      <alignment shrinkToFit="1"/>
      <protection locked="0"/>
    </xf>
    <xf numFmtId="0" fontId="2" fillId="0" borderId="46" xfId="0" applyFont="1" applyBorder="1" applyAlignment="1">
      <alignment vertical="center" shrinkToFit="1"/>
    </xf>
    <xf numFmtId="0" fontId="2" fillId="0" borderId="50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7" fillId="0" borderId="49" xfId="0" applyFont="1" applyBorder="1" applyAlignment="1">
      <alignment shrinkToFit="1"/>
    </xf>
    <xf numFmtId="0" fontId="38" fillId="0" borderId="0" xfId="0" applyFont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55" xfId="0" applyFont="1" applyBorder="1" applyAlignment="1">
      <alignment vertical="center" shrinkToFit="1"/>
    </xf>
    <xf numFmtId="0" fontId="2" fillId="0" borderId="47" xfId="0" applyFont="1" applyBorder="1" applyAlignment="1">
      <alignment vertical="center" shrinkToFit="1"/>
    </xf>
    <xf numFmtId="0" fontId="2" fillId="0" borderId="56" xfId="0" applyFont="1" applyBorder="1" applyAlignment="1">
      <alignment vertical="center" shrinkToFit="1"/>
    </xf>
    <xf numFmtId="0" fontId="44" fillId="0" borderId="0" xfId="0" applyFont="1" applyAlignment="1" applyProtection="1">
      <alignment vertical="center"/>
      <protection locked="0"/>
    </xf>
    <xf numFmtId="0" fontId="43" fillId="0" borderId="0" xfId="0" applyFont="1" applyProtection="1">
      <protection locked="0"/>
    </xf>
    <xf numFmtId="0" fontId="44" fillId="0" borderId="0" xfId="0" applyFont="1" applyProtection="1">
      <protection locked="0"/>
    </xf>
    <xf numFmtId="0" fontId="45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50" fillId="0" borderId="0" xfId="0" applyFont="1" applyAlignment="1">
      <alignment vertical="center"/>
    </xf>
    <xf numFmtId="180" fontId="0" fillId="0" borderId="0" xfId="0" applyNumberFormat="1" applyAlignment="1">
      <alignment horizontal="center" vertical="center"/>
    </xf>
    <xf numFmtId="0" fontId="52" fillId="0" borderId="0" xfId="0" applyFont="1" applyAlignment="1">
      <alignment vertical="center"/>
    </xf>
    <xf numFmtId="0" fontId="49" fillId="0" borderId="11" xfId="0" applyFont="1" applyBorder="1" applyAlignment="1">
      <alignment horizontal="center" vertical="center"/>
    </xf>
    <xf numFmtId="0" fontId="49" fillId="0" borderId="11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vertical="center"/>
    </xf>
    <xf numFmtId="0" fontId="53" fillId="0" borderId="11" xfId="0" applyFont="1" applyBorder="1" applyAlignment="1">
      <alignment vertical="center" shrinkToFit="1"/>
    </xf>
    <xf numFmtId="0" fontId="52" fillId="0" borderId="11" xfId="0" applyFont="1" applyBorder="1" applyAlignment="1">
      <alignment vertical="center"/>
    </xf>
    <xf numFmtId="0" fontId="49" fillId="0" borderId="11" xfId="0" applyFont="1" applyBorder="1" applyAlignment="1">
      <alignment vertical="center"/>
    </xf>
    <xf numFmtId="0" fontId="54" fillId="0" borderId="11" xfId="0" applyFont="1" applyBorder="1" applyAlignment="1">
      <alignment vertical="center"/>
    </xf>
    <xf numFmtId="0" fontId="53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42" fillId="0" borderId="0" xfId="0" applyFont="1" applyAlignment="1" applyProtection="1">
      <alignment horizontal="left" shrinkToFit="1"/>
      <protection locked="0"/>
    </xf>
    <xf numFmtId="178" fontId="26" fillId="0" borderId="11" xfId="0" applyNumberFormat="1" applyFont="1" applyBorder="1" applyAlignment="1">
      <alignment horizontal="center" vertical="center" shrinkToFit="1"/>
    </xf>
    <xf numFmtId="0" fontId="44" fillId="0" borderId="0" xfId="0" applyFont="1" applyAlignment="1" applyProtection="1">
      <alignment shrinkToFit="1"/>
      <protection locked="0"/>
    </xf>
    <xf numFmtId="178" fontId="56" fillId="0" borderId="11" xfId="0" applyNumberFormat="1" applyFont="1" applyBorder="1" applyAlignment="1">
      <alignment horizontal="center" vertical="center" shrinkToFit="1"/>
    </xf>
    <xf numFmtId="178" fontId="57" fillId="0" borderId="11" xfId="0" applyNumberFormat="1" applyFont="1" applyBorder="1" applyAlignment="1">
      <alignment horizontal="center" vertical="center" shrinkToFit="1"/>
    </xf>
    <xf numFmtId="178" fontId="8" fillId="0" borderId="11" xfId="1" applyNumberFormat="1" applyFont="1" applyBorder="1" applyAlignment="1">
      <alignment vertical="center" wrapText="1" shrinkToFit="1"/>
    </xf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14" fontId="6" fillId="0" borderId="85" xfId="0" applyNumberFormat="1" applyFont="1" applyBorder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178" fontId="2" fillId="0" borderId="11" xfId="1" applyNumberFormat="1" applyFont="1" applyBorder="1" applyAlignment="1">
      <alignment vertical="center" shrinkToFit="1"/>
    </xf>
    <xf numFmtId="0" fontId="0" fillId="0" borderId="31" xfId="0" applyBorder="1" applyAlignment="1">
      <alignment horizontal="center" vertical="center" shrinkToFit="1"/>
    </xf>
    <xf numFmtId="0" fontId="2" fillId="0" borderId="34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54" fillId="7" borderId="11" xfId="0" applyFont="1" applyFill="1" applyBorder="1" applyAlignment="1">
      <alignment vertical="center"/>
    </xf>
    <xf numFmtId="0" fontId="54" fillId="8" borderId="11" xfId="0" applyFont="1" applyFill="1" applyBorder="1" applyAlignment="1">
      <alignment vertical="center"/>
    </xf>
    <xf numFmtId="0" fontId="54" fillId="9" borderId="11" xfId="0" applyFont="1" applyFill="1" applyBorder="1" applyAlignment="1">
      <alignment vertical="center"/>
    </xf>
    <xf numFmtId="0" fontId="54" fillId="10" borderId="11" xfId="0" applyFont="1" applyFill="1" applyBorder="1" applyAlignment="1">
      <alignment vertical="center"/>
    </xf>
    <xf numFmtId="0" fontId="54" fillId="11" borderId="11" xfId="0" applyFont="1" applyFill="1" applyBorder="1" applyAlignment="1">
      <alignment vertical="center"/>
    </xf>
    <xf numFmtId="0" fontId="54" fillId="12" borderId="11" xfId="0" applyFont="1" applyFill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59" fillId="0" borderId="81" xfId="0" applyFont="1" applyBorder="1" applyAlignment="1" applyProtection="1">
      <alignment horizontal="center" vertical="center"/>
      <protection locked="0"/>
    </xf>
    <xf numFmtId="0" fontId="6" fillId="0" borderId="84" xfId="0" applyFont="1" applyBorder="1" applyAlignment="1" applyProtection="1">
      <alignment vertical="center"/>
      <protection locked="0"/>
    </xf>
    <xf numFmtId="0" fontId="2" fillId="0" borderId="92" xfId="0" applyFont="1" applyBorder="1" applyAlignment="1" applyProtection="1">
      <alignment vertical="center"/>
      <protection locked="0"/>
    </xf>
    <xf numFmtId="0" fontId="2" fillId="0" borderId="87" xfId="0" applyFont="1" applyBorder="1" applyAlignment="1" applyProtection="1">
      <alignment vertical="center"/>
      <protection locked="0"/>
    </xf>
    <xf numFmtId="0" fontId="2" fillId="0" borderId="88" xfId="0" applyFont="1" applyBorder="1" applyAlignment="1" applyProtection="1">
      <alignment vertical="center" shrinkToFit="1"/>
      <protection locked="0"/>
    </xf>
    <xf numFmtId="0" fontId="2" fillId="0" borderId="94" xfId="0" applyFont="1" applyBorder="1" applyAlignment="1" applyProtection="1">
      <alignment vertical="center" shrinkToFit="1"/>
      <protection locked="0"/>
    </xf>
    <xf numFmtId="0" fontId="2" fillId="0" borderId="95" xfId="0" applyFont="1" applyBorder="1" applyAlignment="1" applyProtection="1">
      <alignment vertical="center" shrinkToFit="1"/>
      <protection locked="0"/>
    </xf>
    <xf numFmtId="0" fontId="2" fillId="0" borderId="87" xfId="0" applyFont="1" applyBorder="1" applyAlignment="1" applyProtection="1">
      <alignment vertical="center" shrinkToFit="1"/>
      <protection locked="0"/>
    </xf>
    <xf numFmtId="0" fontId="6" fillId="0" borderId="97" xfId="0" applyFont="1" applyBorder="1" applyAlignment="1" applyProtection="1">
      <alignment vertical="center"/>
      <protection locked="0"/>
    </xf>
    <xf numFmtId="0" fontId="2" fillId="0" borderId="97" xfId="0" applyFont="1" applyBorder="1" applyAlignment="1" applyProtection="1">
      <alignment vertical="center"/>
      <protection locked="0"/>
    </xf>
    <xf numFmtId="0" fontId="2" fillId="0" borderId="95" xfId="0" applyFont="1" applyBorder="1" applyAlignment="1" applyProtection="1">
      <alignment vertical="center"/>
      <protection locked="0"/>
    </xf>
    <xf numFmtId="0" fontId="2" fillId="0" borderId="97" xfId="0" applyFont="1" applyBorder="1" applyAlignment="1" applyProtection="1">
      <alignment vertical="center" shrinkToFit="1"/>
      <protection locked="0"/>
    </xf>
    <xf numFmtId="0" fontId="6" fillId="4" borderId="97" xfId="0" applyFont="1" applyFill="1" applyBorder="1" applyAlignment="1" applyProtection="1">
      <alignment vertical="center"/>
      <protection locked="0"/>
    </xf>
    <xf numFmtId="0" fontId="2" fillId="4" borderId="95" xfId="0" applyFont="1" applyFill="1" applyBorder="1" applyAlignment="1" applyProtection="1">
      <alignment vertical="center" shrinkToFit="1"/>
      <protection locked="0"/>
    </xf>
    <xf numFmtId="0" fontId="6" fillId="0" borderId="117" xfId="0" applyFont="1" applyBorder="1" applyAlignment="1" applyProtection="1">
      <alignment vertical="center"/>
      <protection locked="0"/>
    </xf>
    <xf numFmtId="0" fontId="5" fillId="0" borderId="81" xfId="0" applyFont="1" applyBorder="1" applyProtection="1">
      <protection locked="0"/>
    </xf>
    <xf numFmtId="0" fontId="2" fillId="0" borderId="81" xfId="0" applyFont="1" applyBorder="1" applyProtection="1">
      <protection locked="0"/>
    </xf>
    <xf numFmtId="0" fontId="2" fillId="0" borderId="81" xfId="0" applyFont="1" applyBorder="1" applyAlignment="1" applyProtection="1">
      <alignment shrinkToFit="1"/>
      <protection locked="0"/>
    </xf>
    <xf numFmtId="0" fontId="5" fillId="0" borderId="84" xfId="0" applyFont="1" applyBorder="1" applyProtection="1">
      <protection locked="0"/>
    </xf>
    <xf numFmtId="0" fontId="5" fillId="0" borderId="126" xfId="0" applyFont="1" applyBorder="1" applyProtection="1">
      <protection locked="0"/>
    </xf>
    <xf numFmtId="0" fontId="5" fillId="0" borderId="127" xfId="0" applyFont="1" applyBorder="1" applyProtection="1">
      <protection locked="0"/>
    </xf>
    <xf numFmtId="0" fontId="2" fillId="0" borderId="93" xfId="0" applyFont="1" applyBorder="1" applyProtection="1">
      <protection locked="0"/>
    </xf>
    <xf numFmtId="0" fontId="2" fillId="0" borderId="90" xfId="0" applyFont="1" applyBorder="1" applyProtection="1">
      <protection locked="0"/>
    </xf>
    <xf numFmtId="0" fontId="2" fillId="0" borderId="93" xfId="0" applyFont="1" applyBorder="1" applyAlignment="1" applyProtection="1">
      <alignment shrinkToFit="1"/>
      <protection locked="0"/>
    </xf>
    <xf numFmtId="0" fontId="2" fillId="0" borderId="90" xfId="0" applyFont="1" applyBorder="1" applyAlignment="1" applyProtection="1">
      <alignment shrinkToFit="1"/>
      <protection locked="0"/>
    </xf>
    <xf numFmtId="0" fontId="5" fillId="0" borderId="117" xfId="0" applyFont="1" applyBorder="1" applyProtection="1">
      <protection locked="0"/>
    </xf>
    <xf numFmtId="0" fontId="5" fillId="0" borderId="128" xfId="0" applyFont="1" applyBorder="1" applyProtection="1">
      <protection locked="0"/>
    </xf>
    <xf numFmtId="0" fontId="5" fillId="0" borderId="129" xfId="0" applyFont="1" applyBorder="1" applyProtection="1">
      <protection locked="0"/>
    </xf>
    <xf numFmtId="0" fontId="2" fillId="0" borderId="125" xfId="0" applyFont="1" applyBorder="1" applyProtection="1">
      <protection locked="0"/>
    </xf>
    <xf numFmtId="0" fontId="2" fillId="0" borderId="123" xfId="0" applyFont="1" applyBorder="1" applyProtection="1">
      <protection locked="0"/>
    </xf>
    <xf numFmtId="0" fontId="2" fillId="0" borderId="125" xfId="0" applyFont="1" applyBorder="1" applyAlignment="1" applyProtection="1">
      <alignment shrinkToFit="1"/>
      <protection locked="0"/>
    </xf>
    <xf numFmtId="0" fontId="2" fillId="0" borderId="123" xfId="0" applyFont="1" applyBorder="1" applyAlignment="1" applyProtection="1">
      <alignment shrinkToFit="1"/>
      <protection locked="0"/>
    </xf>
    <xf numFmtId="0" fontId="17" fillId="0" borderId="130" xfId="0" applyFont="1" applyBorder="1" applyAlignment="1" applyProtection="1">
      <alignment vertical="top"/>
      <protection locked="0"/>
    </xf>
    <xf numFmtId="0" fontId="17" fillId="0" borderId="130" xfId="0" applyFont="1" applyBorder="1" applyAlignment="1" applyProtection="1">
      <alignment horizontal="right" vertical="top" wrapText="1"/>
      <protection locked="0"/>
    </xf>
    <xf numFmtId="0" fontId="5" fillId="0" borderId="130" xfId="0" applyFont="1" applyBorder="1" applyProtection="1">
      <protection locked="0"/>
    </xf>
    <xf numFmtId="0" fontId="17" fillId="0" borderId="130" xfId="0" applyFont="1" applyBorder="1" applyAlignment="1" applyProtection="1">
      <alignment horizontal="right" vertical="top"/>
      <protection locked="0"/>
    </xf>
    <xf numFmtId="0" fontId="17" fillId="0" borderId="130" xfId="0" applyFont="1" applyBorder="1" applyProtection="1">
      <protection locked="0"/>
    </xf>
    <xf numFmtId="0" fontId="2" fillId="0" borderId="130" xfId="0" applyFont="1" applyBorder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60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9" fillId="0" borderId="0" xfId="0" applyFont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5" fillId="0" borderId="131" xfId="0" applyFont="1" applyBorder="1" applyProtection="1">
      <protection locked="0"/>
    </xf>
    <xf numFmtId="0" fontId="5" fillId="0" borderId="132" xfId="0" applyFont="1" applyBorder="1" applyProtection="1">
      <protection locked="0"/>
    </xf>
    <xf numFmtId="0" fontId="5" fillId="0" borderId="133" xfId="0" applyFont="1" applyBorder="1" applyProtection="1">
      <protection locked="0"/>
    </xf>
    <xf numFmtId="0" fontId="5" fillId="0" borderId="134" xfId="0" applyFont="1" applyBorder="1" applyProtection="1">
      <protection locked="0"/>
    </xf>
    <xf numFmtId="0" fontId="5" fillId="0" borderId="135" xfId="0" applyFont="1" applyBorder="1" applyProtection="1">
      <protection locked="0"/>
    </xf>
    <xf numFmtId="0" fontId="5" fillId="0" borderId="136" xfId="0" applyFont="1" applyBorder="1" applyProtection="1">
      <protection locked="0"/>
    </xf>
    <xf numFmtId="0" fontId="5" fillId="0" borderId="137" xfId="0" applyFont="1" applyBorder="1" applyProtection="1">
      <protection locked="0"/>
    </xf>
    <xf numFmtId="0" fontId="5" fillId="0" borderId="138" xfId="0" applyFont="1" applyBorder="1" applyProtection="1">
      <protection locked="0"/>
    </xf>
    <xf numFmtId="0" fontId="17" fillId="0" borderId="86" xfId="0" applyFont="1" applyBorder="1" applyAlignment="1" applyProtection="1">
      <alignment vertical="center" wrapText="1"/>
      <protection locked="0"/>
    </xf>
    <xf numFmtId="14" fontId="17" fillId="0" borderId="86" xfId="0" applyNumberFormat="1" applyFont="1" applyBorder="1" applyAlignment="1" applyProtection="1">
      <alignment vertical="center" wrapText="1"/>
      <protection locked="0"/>
    </xf>
    <xf numFmtId="0" fontId="2" fillId="0" borderId="130" xfId="0" applyFont="1" applyBorder="1" applyAlignment="1" applyProtection="1">
      <alignment vertical="top" shrinkToFit="1"/>
      <protection locked="0"/>
    </xf>
    <xf numFmtId="0" fontId="2" fillId="0" borderId="0" xfId="0" applyFont="1" applyAlignment="1" applyProtection="1">
      <alignment vertical="top" shrinkToFit="1"/>
      <protection locked="0"/>
    </xf>
    <xf numFmtId="0" fontId="2" fillId="0" borderId="82" xfId="0" applyFont="1" applyBorder="1" applyAlignment="1" applyProtection="1">
      <alignment horizontal="center" vertical="center" shrinkToFit="1"/>
      <protection locked="0"/>
    </xf>
    <xf numFmtId="0" fontId="2" fillId="0" borderId="83" xfId="0" applyFont="1" applyBorder="1" applyAlignment="1" applyProtection="1">
      <alignment horizontal="center" vertical="center" shrinkToFit="1"/>
      <protection locked="0"/>
    </xf>
    <xf numFmtId="0" fontId="59" fillId="0" borderId="80" xfId="0" applyFont="1" applyBorder="1" applyAlignment="1" applyProtection="1">
      <alignment horizontal="center" vertical="center"/>
      <protection locked="0"/>
    </xf>
    <xf numFmtId="0" fontId="2" fillId="0" borderId="82" xfId="0" applyFont="1" applyBorder="1" applyAlignment="1" applyProtection="1">
      <alignment horizontal="center" vertical="center"/>
      <protection locked="0"/>
    </xf>
    <xf numFmtId="0" fontId="2" fillId="0" borderId="83" xfId="0" applyFont="1" applyBorder="1" applyAlignment="1" applyProtection="1">
      <alignment horizontal="center" vertical="center"/>
      <protection locked="0"/>
    </xf>
    <xf numFmtId="0" fontId="44" fillId="0" borderId="0" xfId="0" applyFont="1" applyAlignment="1" applyProtection="1">
      <alignment horizontal="center" vertical="center"/>
      <protection locked="0"/>
    </xf>
    <xf numFmtId="0" fontId="6" fillId="4" borderId="86" xfId="0" applyFont="1" applyFill="1" applyBorder="1" applyAlignment="1" applyProtection="1">
      <alignment horizontal="left" vertical="center" wrapText="1"/>
      <protection locked="0"/>
    </xf>
    <xf numFmtId="0" fontId="6" fillId="0" borderId="9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86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 applyProtection="1">
      <alignment vertical="center" wrapText="1"/>
      <protection locked="0"/>
    </xf>
    <xf numFmtId="14" fontId="6" fillId="0" borderId="86" xfId="0" applyNumberFormat="1" applyFont="1" applyBorder="1" applyAlignment="1" applyProtection="1">
      <alignment vertical="center" wrapText="1"/>
      <protection locked="0"/>
    </xf>
    <xf numFmtId="0" fontId="6" fillId="0" borderId="86" xfId="0" applyFont="1" applyBorder="1" applyAlignment="1" applyProtection="1">
      <alignment vertical="center" wrapText="1"/>
      <protection locked="0"/>
    </xf>
    <xf numFmtId="0" fontId="6" fillId="0" borderId="103" xfId="0" applyFont="1" applyBorder="1" applyAlignment="1" applyProtection="1">
      <alignment vertical="center" wrapText="1"/>
      <protection locked="0"/>
    </xf>
    <xf numFmtId="14" fontId="6" fillId="0" borderId="89" xfId="0" applyNumberFormat="1" applyFont="1" applyBorder="1" applyAlignment="1" applyProtection="1">
      <alignment vertical="center" wrapText="1"/>
      <protection locked="0"/>
    </xf>
    <xf numFmtId="0" fontId="6" fillId="0" borderId="91" xfId="0" applyFont="1" applyBorder="1" applyAlignment="1" applyProtection="1">
      <alignment horizontal="left" vertical="center" wrapText="1"/>
      <protection locked="0"/>
    </xf>
    <xf numFmtId="14" fontId="6" fillId="0" borderId="104" xfId="0" applyNumberFormat="1" applyFont="1" applyBorder="1" applyAlignment="1" applyProtection="1">
      <alignment vertical="center" wrapText="1" shrinkToFit="1"/>
      <protection locked="0"/>
    </xf>
    <xf numFmtId="0" fontId="1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6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79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Protection="1">
      <protection locked="0"/>
    </xf>
    <xf numFmtId="14" fontId="6" fillId="4" borderId="85" xfId="0" applyNumberFormat="1" applyFont="1" applyFill="1" applyBorder="1" applyAlignment="1" applyProtection="1">
      <alignment vertical="center" wrapText="1"/>
      <protection locked="0"/>
    </xf>
    <xf numFmtId="14" fontId="6" fillId="0" borderId="85" xfId="0" applyNumberFormat="1" applyFont="1" applyBorder="1" applyAlignment="1" applyProtection="1">
      <alignment vertical="center" wrapText="1"/>
      <protection locked="0"/>
    </xf>
    <xf numFmtId="0" fontId="6" fillId="6" borderId="86" xfId="0" applyFont="1" applyFill="1" applyBorder="1" applyAlignment="1" applyProtection="1">
      <alignment vertical="center" wrapText="1"/>
      <protection locked="0"/>
    </xf>
    <xf numFmtId="0" fontId="2" fillId="6" borderId="97" xfId="0" applyFont="1" applyFill="1" applyBorder="1" applyAlignment="1" applyProtection="1">
      <alignment vertical="center" shrinkToFit="1"/>
      <protection locked="0"/>
    </xf>
    <xf numFmtId="0" fontId="2" fillId="6" borderId="95" xfId="0" applyFont="1" applyFill="1" applyBorder="1" applyAlignment="1" applyProtection="1">
      <alignment vertical="center" shrinkToFit="1"/>
      <protection locked="0"/>
    </xf>
    <xf numFmtId="0" fontId="2" fillId="6" borderId="97" xfId="0" applyFont="1" applyFill="1" applyBorder="1" applyAlignment="1" applyProtection="1">
      <alignment vertical="center"/>
      <protection locked="0"/>
    </xf>
    <xf numFmtId="0" fontId="2" fillId="6" borderId="95" xfId="0" applyFont="1" applyFill="1" applyBorder="1" applyAlignment="1" applyProtection="1">
      <alignment vertical="center"/>
      <protection locked="0"/>
    </xf>
    <xf numFmtId="0" fontId="6" fillId="6" borderId="0" xfId="0" applyFont="1" applyFill="1" applyAlignment="1" applyProtection="1">
      <alignment vertical="center" wrapText="1"/>
      <protection locked="0"/>
    </xf>
    <xf numFmtId="0" fontId="17" fillId="0" borderId="86" xfId="0" applyFont="1" applyBorder="1" applyAlignment="1" applyProtection="1">
      <alignment horizontal="left" vertical="center" wrapText="1"/>
      <protection locked="0"/>
    </xf>
    <xf numFmtId="0" fontId="6" fillId="13" borderId="97" xfId="0" applyFont="1" applyFill="1" applyBorder="1" applyAlignment="1" applyProtection="1">
      <alignment vertical="center"/>
      <protection locked="0"/>
    </xf>
    <xf numFmtId="14" fontId="6" fillId="13" borderId="85" xfId="0" applyNumberFormat="1" applyFont="1" applyFill="1" applyBorder="1" applyAlignment="1" applyProtection="1">
      <alignment vertical="center" wrapText="1"/>
      <protection locked="0"/>
    </xf>
    <xf numFmtId="0" fontId="6" fillId="13" borderId="86" xfId="0" applyFont="1" applyFill="1" applyBorder="1" applyAlignment="1" applyProtection="1">
      <alignment horizontal="left" vertical="center" wrapText="1"/>
      <protection locked="0"/>
    </xf>
    <xf numFmtId="0" fontId="2" fillId="13" borderId="95" xfId="0" applyFont="1" applyFill="1" applyBorder="1" applyAlignment="1" applyProtection="1">
      <alignment vertical="center" shrinkToFit="1"/>
      <protection locked="0"/>
    </xf>
    <xf numFmtId="14" fontId="6" fillId="4" borderId="85" xfId="0" applyNumberFormat="1" applyFont="1" applyFill="1" applyBorder="1" applyAlignment="1" applyProtection="1">
      <alignment vertical="center"/>
      <protection locked="0"/>
    </xf>
    <xf numFmtId="0" fontId="2" fillId="4" borderId="97" xfId="0" applyFont="1" applyFill="1" applyBorder="1" applyAlignment="1" applyProtection="1">
      <alignment vertical="center" shrinkToFit="1"/>
      <protection locked="0"/>
    </xf>
    <xf numFmtId="0" fontId="2" fillId="0" borderId="139" xfId="0" applyFont="1" applyBorder="1" applyAlignment="1" applyProtection="1">
      <alignment vertical="center" shrinkToFit="1"/>
      <protection locked="0"/>
    </xf>
    <xf numFmtId="0" fontId="2" fillId="0" borderId="140" xfId="0" applyFont="1" applyBorder="1" applyAlignment="1" applyProtection="1">
      <alignment vertical="center" shrinkToFit="1"/>
      <protection locked="0"/>
    </xf>
    <xf numFmtId="0" fontId="2" fillId="0" borderId="99" xfId="0" applyFont="1" applyBorder="1" applyAlignment="1" applyProtection="1">
      <alignment vertical="center" shrinkToFit="1"/>
      <protection locked="0"/>
    </xf>
    <xf numFmtId="0" fontId="2" fillId="0" borderId="100" xfId="0" applyFont="1" applyBorder="1" applyAlignment="1" applyProtection="1">
      <alignment vertical="center" shrinkToFit="1"/>
      <protection locked="0"/>
    </xf>
    <xf numFmtId="0" fontId="17" fillId="13" borderId="86" xfId="0" applyFont="1" applyFill="1" applyBorder="1" applyAlignment="1" applyProtection="1">
      <alignment horizontal="left" vertical="center" wrapText="1"/>
      <protection locked="0"/>
    </xf>
    <xf numFmtId="14" fontId="17" fillId="0" borderId="89" xfId="0" applyNumberFormat="1" applyFont="1" applyBorder="1" applyAlignment="1" applyProtection="1">
      <alignment vertical="center" wrapText="1"/>
      <protection locked="0"/>
    </xf>
    <xf numFmtId="0" fontId="17" fillId="0" borderId="91" xfId="0" applyFont="1" applyBorder="1" applyAlignment="1" applyProtection="1">
      <alignment vertical="center" wrapText="1"/>
      <protection locked="0"/>
    </xf>
    <xf numFmtId="14" fontId="65" fillId="7" borderId="0" xfId="0" applyNumberFormat="1" applyFont="1" applyFill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/>
      <protection locked="0"/>
    </xf>
    <xf numFmtId="0" fontId="5" fillId="0" borderId="126" xfId="0" applyFont="1" applyBorder="1" applyAlignment="1" applyProtection="1">
      <alignment horizontal="center"/>
      <protection locked="0"/>
    </xf>
    <xf numFmtId="0" fontId="5" fillId="0" borderId="128" xfId="0" applyFont="1" applyBorder="1" applyAlignment="1" applyProtection="1">
      <alignment horizontal="center"/>
      <protection locked="0"/>
    </xf>
    <xf numFmtId="0" fontId="17" fillId="0" borderId="130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2" fillId="13" borderId="97" xfId="0" applyFont="1" applyFill="1" applyBorder="1" applyAlignment="1" applyProtection="1">
      <alignment vertical="center" shrinkToFit="1"/>
      <protection locked="0"/>
    </xf>
    <xf numFmtId="0" fontId="6" fillId="4" borderId="89" xfId="0" applyFont="1" applyFill="1" applyBorder="1" applyAlignment="1" applyProtection="1">
      <alignment vertical="center" wrapText="1"/>
      <protection locked="0"/>
    </xf>
    <xf numFmtId="14" fontId="6" fillId="0" borderId="91" xfId="0" applyNumberFormat="1" applyFont="1" applyBorder="1" applyAlignment="1" applyProtection="1">
      <alignment vertical="center" wrapText="1"/>
      <protection locked="0"/>
    </xf>
    <xf numFmtId="0" fontId="17" fillId="4" borderId="0" xfId="0" applyFont="1" applyFill="1" applyAlignment="1" applyProtection="1">
      <alignment horizontal="left" vertical="center" wrapText="1"/>
      <protection locked="0"/>
    </xf>
    <xf numFmtId="0" fontId="6" fillId="0" borderId="89" xfId="0" applyFont="1" applyBorder="1" applyAlignment="1" applyProtection="1">
      <alignment vertical="center" wrapText="1"/>
      <protection locked="0"/>
    </xf>
    <xf numFmtId="0" fontId="17" fillId="13" borderId="89" xfId="0" applyFont="1" applyFill="1" applyBorder="1" applyAlignment="1" applyProtection="1">
      <alignment horizontal="left" vertical="center" wrapText="1"/>
      <protection locked="0"/>
    </xf>
    <xf numFmtId="14" fontId="17" fillId="4" borderId="86" xfId="0" applyNumberFormat="1" applyFont="1" applyFill="1" applyBorder="1" applyAlignment="1" applyProtection="1">
      <alignment vertical="center" wrapText="1"/>
      <protection locked="0"/>
    </xf>
    <xf numFmtId="14" fontId="6" fillId="4" borderId="91" xfId="0" applyNumberFormat="1" applyFont="1" applyFill="1" applyBorder="1" applyAlignment="1" applyProtection="1">
      <alignment vertical="center" wrapText="1"/>
      <protection locked="0"/>
    </xf>
    <xf numFmtId="14" fontId="6" fillId="0" borderId="0" xfId="0" applyNumberFormat="1" applyFont="1" applyAlignment="1" applyProtection="1">
      <alignment vertical="center" wrapText="1"/>
      <protection locked="0"/>
    </xf>
    <xf numFmtId="14" fontId="6" fillId="0" borderId="118" xfId="0" applyNumberFormat="1" applyFont="1" applyBorder="1" applyAlignment="1" applyProtection="1">
      <alignment vertical="center" wrapText="1"/>
      <protection locked="0"/>
    </xf>
    <xf numFmtId="0" fontId="2" fillId="0" borderId="119" xfId="0" applyFont="1" applyBorder="1" applyAlignment="1" applyProtection="1">
      <alignment vertical="center"/>
      <protection locked="0"/>
    </xf>
    <xf numFmtId="0" fontId="6" fillId="4" borderId="84" xfId="0" applyFont="1" applyFill="1" applyBorder="1" applyAlignment="1" applyProtection="1">
      <alignment vertical="center"/>
      <protection locked="0"/>
    </xf>
    <xf numFmtId="14" fontId="6" fillId="4" borderId="89" xfId="0" applyNumberFormat="1" applyFont="1" applyFill="1" applyBorder="1" applyAlignment="1" applyProtection="1">
      <alignment vertical="center" wrapText="1"/>
      <protection locked="0"/>
    </xf>
    <xf numFmtId="0" fontId="2" fillId="4" borderId="84" xfId="0" applyFont="1" applyFill="1" applyBorder="1" applyAlignment="1" applyProtection="1">
      <alignment vertical="center"/>
      <protection locked="0"/>
    </xf>
    <xf numFmtId="0" fontId="2" fillId="4" borderId="88" xfId="0" applyFont="1" applyFill="1" applyBorder="1" applyAlignment="1" applyProtection="1">
      <alignment vertical="center"/>
      <protection locked="0"/>
    </xf>
    <xf numFmtId="14" fontId="6" fillId="4" borderId="86" xfId="0" applyNumberFormat="1" applyFont="1" applyFill="1" applyBorder="1" applyAlignment="1" applyProtection="1">
      <alignment vertical="center" wrapText="1"/>
      <protection locked="0"/>
    </xf>
    <xf numFmtId="0" fontId="2" fillId="4" borderId="97" xfId="0" applyFont="1" applyFill="1" applyBorder="1" applyAlignment="1" applyProtection="1">
      <alignment vertical="center"/>
      <protection locked="0"/>
    </xf>
    <xf numFmtId="0" fontId="2" fillId="4" borderId="95" xfId="0" applyFont="1" applyFill="1" applyBorder="1" applyAlignment="1" applyProtection="1">
      <alignment vertical="center"/>
      <protection locked="0"/>
    </xf>
    <xf numFmtId="0" fontId="6" fillId="0" borderId="96" xfId="0" applyFont="1" applyBorder="1" applyAlignment="1" applyProtection="1">
      <alignment vertical="center" wrapText="1"/>
      <protection locked="0"/>
    </xf>
    <xf numFmtId="0" fontId="6" fillId="0" borderId="101" xfId="0" applyFont="1" applyBorder="1" applyAlignment="1" applyProtection="1">
      <alignment vertical="center" wrapText="1"/>
      <protection locked="0"/>
    </xf>
    <xf numFmtId="0" fontId="4" fillId="13" borderId="86" xfId="0" applyFont="1" applyFill="1" applyBorder="1" applyAlignment="1" applyProtection="1">
      <alignment horizontal="left" vertical="center" wrapText="1"/>
      <protection locked="0"/>
    </xf>
    <xf numFmtId="0" fontId="17" fillId="4" borderId="101" xfId="0" applyFont="1" applyFill="1" applyBorder="1" applyAlignment="1" applyProtection="1">
      <alignment vertical="center" wrapText="1"/>
      <protection locked="0"/>
    </xf>
    <xf numFmtId="0" fontId="6" fillId="0" borderId="102" xfId="0" applyFont="1" applyBorder="1" applyAlignment="1" applyProtection="1">
      <alignment vertical="center" wrapText="1"/>
      <protection locked="0"/>
    </xf>
    <xf numFmtId="14" fontId="6" fillId="4" borderId="86" xfId="0" applyNumberFormat="1" applyFont="1" applyFill="1" applyBorder="1" applyAlignment="1" applyProtection="1">
      <alignment horizontal="left" vertical="center" wrapText="1"/>
      <protection locked="0"/>
    </xf>
    <xf numFmtId="14" fontId="6" fillId="4" borderId="104" xfId="0" applyNumberFormat="1" applyFont="1" applyFill="1" applyBorder="1" applyAlignment="1" applyProtection="1">
      <alignment vertical="center" wrapText="1" shrinkToFit="1"/>
      <protection locked="0"/>
    </xf>
    <xf numFmtId="14" fontId="6" fillId="4" borderId="103" xfId="0" applyNumberFormat="1" applyFont="1" applyFill="1" applyBorder="1" applyAlignment="1" applyProtection="1">
      <alignment vertical="center" wrapText="1"/>
      <protection locked="0"/>
    </xf>
    <xf numFmtId="0" fontId="6" fillId="0" borderId="142" xfId="0" applyFont="1" applyBorder="1" applyAlignment="1" applyProtection="1">
      <alignment vertical="center" wrapText="1"/>
      <protection locked="0"/>
    </xf>
    <xf numFmtId="0" fontId="6" fillId="4" borderId="141" xfId="0" applyFont="1" applyFill="1" applyBorder="1" applyAlignment="1" applyProtection="1">
      <alignment vertical="center" wrapText="1"/>
      <protection locked="0"/>
    </xf>
    <xf numFmtId="0" fontId="6" fillId="4" borderId="142" xfId="0" applyFont="1" applyFill="1" applyBorder="1" applyAlignment="1" applyProtection="1">
      <alignment vertical="center" wrapText="1"/>
      <protection locked="0"/>
    </xf>
    <xf numFmtId="0" fontId="6" fillId="4" borderId="91" xfId="0" applyFont="1" applyFill="1" applyBorder="1" applyAlignment="1" applyProtection="1">
      <alignment vertical="center" wrapText="1"/>
      <protection locked="0"/>
    </xf>
    <xf numFmtId="14" fontId="6" fillId="4" borderId="0" xfId="0" applyNumberFormat="1" applyFont="1" applyFill="1" applyAlignment="1" applyProtection="1">
      <alignment vertical="center" wrapText="1"/>
      <protection locked="0"/>
    </xf>
    <xf numFmtId="0" fontId="4" fillId="4" borderId="86" xfId="0" applyFont="1" applyFill="1" applyBorder="1" applyAlignment="1" applyProtection="1">
      <alignment vertical="center" wrapText="1"/>
      <protection locked="0"/>
    </xf>
    <xf numFmtId="0" fontId="6" fillId="4" borderId="86" xfId="0" applyFont="1" applyFill="1" applyBorder="1" applyAlignment="1" applyProtection="1">
      <alignment vertical="center" wrapText="1"/>
      <protection locked="0"/>
    </xf>
    <xf numFmtId="0" fontId="6" fillId="4" borderId="91" xfId="0" applyFont="1" applyFill="1" applyBorder="1" applyAlignment="1" applyProtection="1">
      <alignment horizontal="left" vertical="center" wrapText="1"/>
      <protection locked="0"/>
    </xf>
    <xf numFmtId="0" fontId="6" fillId="4" borderId="103" xfId="0" applyFont="1" applyFill="1" applyBorder="1" applyAlignment="1" applyProtection="1">
      <alignment vertical="center" wrapText="1"/>
      <protection locked="0"/>
    </xf>
    <xf numFmtId="0" fontId="2" fillId="4" borderId="105" xfId="0" applyFont="1" applyFill="1" applyBorder="1" applyAlignment="1" applyProtection="1">
      <alignment vertical="center"/>
      <protection locked="0"/>
    </xf>
    <xf numFmtId="0" fontId="2" fillId="4" borderId="106" xfId="0" applyFont="1" applyFill="1" applyBorder="1" applyAlignment="1" applyProtection="1">
      <alignment vertical="center"/>
      <protection locked="0"/>
    </xf>
    <xf numFmtId="0" fontId="2" fillId="4" borderId="99" xfId="0" applyFont="1" applyFill="1" applyBorder="1" applyAlignment="1" applyProtection="1">
      <alignment vertical="center"/>
      <protection locked="0"/>
    </xf>
    <xf numFmtId="0" fontId="2" fillId="4" borderId="100" xfId="0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14" borderId="97" xfId="0" applyFont="1" applyFill="1" applyBorder="1" applyAlignment="1" applyProtection="1">
      <alignment vertical="center"/>
      <protection locked="0"/>
    </xf>
    <xf numFmtId="14" fontId="6" fillId="14" borderId="85" xfId="0" applyNumberFormat="1" applyFont="1" applyFill="1" applyBorder="1" applyAlignment="1" applyProtection="1">
      <alignment vertical="center" wrapText="1"/>
      <protection locked="0"/>
    </xf>
    <xf numFmtId="0" fontId="2" fillId="14" borderId="95" xfId="0" applyFont="1" applyFill="1" applyBorder="1" applyAlignment="1" applyProtection="1">
      <alignment vertical="center" shrinkToFit="1"/>
      <protection locked="0"/>
    </xf>
    <xf numFmtId="0" fontId="6" fillId="4" borderId="101" xfId="0" applyFont="1" applyFill="1" applyBorder="1" applyAlignment="1" applyProtection="1">
      <alignment vertical="center" wrapText="1"/>
      <protection locked="0"/>
    </xf>
    <xf numFmtId="0" fontId="2" fillId="4" borderId="98" xfId="0" applyFont="1" applyFill="1" applyBorder="1" applyAlignment="1" applyProtection="1">
      <alignment vertical="center" shrinkToFit="1"/>
      <protection locked="0"/>
    </xf>
    <xf numFmtId="0" fontId="2" fillId="4" borderId="94" xfId="0" applyFont="1" applyFill="1" applyBorder="1" applyAlignment="1" applyProtection="1">
      <alignment vertical="center" shrinkToFit="1"/>
      <protection locked="0"/>
    </xf>
    <xf numFmtId="14" fontId="17" fillId="4" borderId="91" xfId="0" applyNumberFormat="1" applyFont="1" applyFill="1" applyBorder="1" applyAlignment="1" applyProtection="1">
      <alignment vertical="center" wrapText="1"/>
      <protection locked="0"/>
    </xf>
    <xf numFmtId="0" fontId="6" fillId="4" borderId="0" xfId="0" applyFont="1" applyFill="1" applyAlignment="1" applyProtection="1">
      <alignment horizontal="left" vertical="center" wrapText="1" shrinkToFit="1"/>
      <protection locked="0"/>
    </xf>
    <xf numFmtId="0" fontId="17" fillId="4" borderId="86" xfId="0" applyFont="1" applyFill="1" applyBorder="1" applyAlignment="1" applyProtection="1">
      <alignment vertical="center" wrapText="1"/>
      <protection locked="0"/>
    </xf>
    <xf numFmtId="0" fontId="6" fillId="4" borderId="91" xfId="0" applyFont="1" applyFill="1" applyBorder="1" applyAlignment="1" applyProtection="1">
      <alignment vertical="center" wrapText="1" shrinkToFit="1"/>
      <protection locked="0"/>
    </xf>
    <xf numFmtId="0" fontId="6" fillId="4" borderId="117" xfId="0" applyFont="1" applyFill="1" applyBorder="1" applyAlignment="1" applyProtection="1">
      <alignment vertical="center"/>
      <protection locked="0"/>
    </xf>
    <xf numFmtId="0" fontId="6" fillId="4" borderId="124" xfId="0" applyFont="1" applyFill="1" applyBorder="1" applyAlignment="1" applyProtection="1">
      <alignment vertical="center" wrapText="1"/>
      <protection locked="0"/>
    </xf>
    <xf numFmtId="0" fontId="2" fillId="4" borderId="117" xfId="0" applyFont="1" applyFill="1" applyBorder="1" applyAlignment="1" applyProtection="1">
      <alignment vertical="center" shrinkToFit="1"/>
      <protection locked="0"/>
    </xf>
    <xf numFmtId="0" fontId="2" fillId="4" borderId="119" xfId="0" applyFont="1" applyFill="1" applyBorder="1" applyAlignment="1" applyProtection="1">
      <alignment vertical="center" shrinkToFit="1"/>
      <protection locked="0"/>
    </xf>
    <xf numFmtId="0" fontId="6" fillId="0" borderId="142" xfId="0" applyFont="1" applyBorder="1" applyAlignment="1" applyProtection="1">
      <alignment horizontal="left" vertical="center" wrapText="1" shrinkToFit="1"/>
      <protection locked="0"/>
    </xf>
    <xf numFmtId="0" fontId="6" fillId="4" borderId="107" xfId="0" applyFont="1" applyFill="1" applyBorder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89" xfId="0" applyFont="1" applyBorder="1" applyAlignment="1" applyProtection="1">
      <alignment vertical="center"/>
      <protection locked="0"/>
    </xf>
    <xf numFmtId="0" fontId="33" fillId="0" borderId="81" xfId="0" applyFont="1" applyBorder="1" applyAlignment="1" applyProtection="1">
      <alignment horizontal="center" vertical="center"/>
      <protection locked="0"/>
    </xf>
    <xf numFmtId="0" fontId="6" fillId="0" borderId="81" xfId="0" applyFont="1" applyBorder="1" applyProtection="1">
      <protection locked="0"/>
    </xf>
    <xf numFmtId="0" fontId="6" fillId="0" borderId="126" xfId="0" applyFont="1" applyBorder="1" applyProtection="1">
      <protection locked="0"/>
    </xf>
    <xf numFmtId="0" fontId="6" fillId="0" borderId="128" xfId="0" applyFont="1" applyBorder="1" applyProtection="1">
      <protection locked="0"/>
    </xf>
    <xf numFmtId="0" fontId="33" fillId="0" borderId="0" xfId="0" applyFont="1" applyProtection="1">
      <protection locked="0"/>
    </xf>
    <xf numFmtId="0" fontId="66" fillId="0" borderId="0" xfId="0" applyFont="1" applyProtection="1">
      <protection locked="0"/>
    </xf>
    <xf numFmtId="14" fontId="17" fillId="4" borderId="86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103" xfId="0" applyFont="1" applyFill="1" applyBorder="1" applyAlignment="1" applyProtection="1">
      <alignment vertical="center" wrapText="1"/>
      <protection locked="0"/>
    </xf>
    <xf numFmtId="0" fontId="2" fillId="0" borderId="117" xfId="0" applyFont="1" applyBorder="1" applyAlignment="1" applyProtection="1">
      <alignment vertical="center" shrinkToFit="1"/>
      <protection locked="0"/>
    </xf>
    <xf numFmtId="0" fontId="2" fillId="0" borderId="119" xfId="0" applyFont="1" applyBorder="1" applyAlignment="1" applyProtection="1">
      <alignment vertical="center" shrinkToFit="1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5" fillId="0" borderId="81" xfId="0" applyFont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3" fillId="0" borderId="0" xfId="0" applyFont="1" applyAlignment="1" applyProtection="1">
      <alignment horizontal="right"/>
      <protection locked="0"/>
    </xf>
    <xf numFmtId="0" fontId="2" fillId="0" borderId="84" xfId="0" applyFont="1" applyBorder="1" applyAlignment="1" applyProtection="1">
      <alignment vertical="center" shrinkToFit="1"/>
      <protection locked="0"/>
    </xf>
    <xf numFmtId="0" fontId="58" fillId="0" borderId="80" xfId="0" applyFont="1" applyBorder="1" applyAlignment="1" applyProtection="1">
      <alignment horizontal="right" vertical="center"/>
      <protection locked="0"/>
    </xf>
    <xf numFmtId="0" fontId="6" fillId="13" borderId="97" xfId="0" applyFont="1" applyFill="1" applyBorder="1" applyAlignment="1" applyProtection="1">
      <alignment horizontal="right" vertical="center"/>
      <protection locked="0"/>
    </xf>
    <xf numFmtId="0" fontId="6" fillId="4" borderId="97" xfId="0" applyFont="1" applyFill="1" applyBorder="1" applyAlignment="1" applyProtection="1">
      <alignment horizontal="right" vertical="center"/>
      <protection locked="0"/>
    </xf>
    <xf numFmtId="0" fontId="6" fillId="6" borderId="97" xfId="0" applyFont="1" applyFill="1" applyBorder="1" applyAlignment="1" applyProtection="1">
      <alignment horizontal="right" vertical="center"/>
      <protection locked="0"/>
    </xf>
    <xf numFmtId="0" fontId="6" fillId="0" borderId="97" xfId="0" applyFont="1" applyBorder="1" applyAlignment="1" applyProtection="1">
      <alignment horizontal="right" vertical="center"/>
      <protection locked="0"/>
    </xf>
    <xf numFmtId="0" fontId="5" fillId="0" borderId="84" xfId="0" applyFont="1" applyBorder="1" applyAlignment="1" applyProtection="1">
      <alignment horizontal="right"/>
      <protection locked="0"/>
    </xf>
    <xf numFmtId="0" fontId="5" fillId="0" borderId="117" xfId="0" applyFont="1" applyBorder="1" applyAlignment="1" applyProtection="1">
      <alignment horizontal="right"/>
      <protection locked="0"/>
    </xf>
    <xf numFmtId="14" fontId="6" fillId="0" borderId="86" xfId="0" applyNumberFormat="1" applyFont="1" applyBorder="1" applyAlignment="1" applyProtection="1">
      <alignment horizontal="left" vertical="center" wrapText="1"/>
      <protection locked="0"/>
    </xf>
    <xf numFmtId="0" fontId="6" fillId="0" borderId="125" xfId="0" applyFont="1" applyBorder="1" applyAlignment="1" applyProtection="1">
      <alignment horizontal="left" vertical="center" wrapText="1"/>
      <protection locked="0"/>
    </xf>
    <xf numFmtId="14" fontId="17" fillId="0" borderId="91" xfId="0" applyNumberFormat="1" applyFont="1" applyBorder="1" applyAlignment="1" applyProtection="1">
      <alignment vertical="center" wrapText="1"/>
      <protection locked="0"/>
    </xf>
    <xf numFmtId="0" fontId="6" fillId="14" borderId="86" xfId="0" applyFont="1" applyFill="1" applyBorder="1" applyAlignment="1" applyProtection="1">
      <alignment horizontal="left" vertical="center" wrapText="1"/>
      <protection locked="0"/>
    </xf>
    <xf numFmtId="14" fontId="6" fillId="0" borderId="102" xfId="0" applyNumberFormat="1" applyFont="1" applyBorder="1" applyAlignment="1" applyProtection="1">
      <alignment horizontal="left" vertical="center" wrapText="1" shrinkToFit="1"/>
      <protection locked="0"/>
    </xf>
    <xf numFmtId="0" fontId="6" fillId="4" borderId="89" xfId="0" applyFont="1" applyFill="1" applyBorder="1" applyAlignment="1" applyProtection="1">
      <alignment horizontal="left" vertical="center" wrapText="1"/>
      <protection locked="0"/>
    </xf>
    <xf numFmtId="0" fontId="17" fillId="0" borderId="91" xfId="0" applyFont="1" applyBorder="1" applyAlignment="1" applyProtection="1">
      <alignment horizontal="left" vertical="center" wrapText="1"/>
      <protection locked="0"/>
    </xf>
    <xf numFmtId="0" fontId="6" fillId="14" borderId="0" xfId="0" applyFont="1" applyFill="1" applyAlignment="1" applyProtection="1">
      <alignment vertical="center" wrapText="1"/>
      <protection locked="0"/>
    </xf>
    <xf numFmtId="14" fontId="67" fillId="13" borderId="102" xfId="0" applyNumberFormat="1" applyFont="1" applyFill="1" applyBorder="1" applyAlignment="1" applyProtection="1">
      <alignment horizontal="left" vertical="center" wrapText="1"/>
      <protection locked="0"/>
    </xf>
    <xf numFmtId="0" fontId="17" fillId="4" borderId="89" xfId="0" applyFont="1" applyFill="1" applyBorder="1" applyAlignment="1" applyProtection="1">
      <alignment horizontal="left" vertical="center" wrapText="1"/>
      <protection locked="0"/>
    </xf>
    <xf numFmtId="0" fontId="6" fillId="0" borderId="86" xfId="0" applyFont="1" applyBorder="1" applyAlignment="1" applyProtection="1">
      <alignment horizontal="left" vertical="center" wrapText="1" shrinkToFit="1"/>
      <protection locked="0"/>
    </xf>
    <xf numFmtId="0" fontId="69" fillId="13" borderId="86" xfId="0" applyFont="1" applyFill="1" applyBorder="1" applyAlignment="1" applyProtection="1">
      <alignment horizontal="left" vertical="center" wrapText="1"/>
      <protection locked="0"/>
    </xf>
    <xf numFmtId="14" fontId="70" fillId="0" borderId="86" xfId="0" applyNumberFormat="1" applyFont="1" applyBorder="1" applyAlignment="1" applyProtection="1">
      <alignment vertical="center" wrapText="1"/>
      <protection locked="0"/>
    </xf>
    <xf numFmtId="0" fontId="4" fillId="0" borderId="91" xfId="0" applyFont="1" applyBorder="1" applyAlignment="1" applyProtection="1">
      <alignment horizontal="left" vertical="center" wrapText="1"/>
      <protection locked="0"/>
    </xf>
    <xf numFmtId="0" fontId="63" fillId="0" borderId="0" xfId="0" applyFont="1" applyAlignment="1" applyProtection="1">
      <alignment vertical="top"/>
      <protection locked="0"/>
    </xf>
    <xf numFmtId="0" fontId="6" fillId="0" borderId="124" xfId="0" applyFont="1" applyBorder="1" applyAlignment="1" applyProtection="1">
      <alignment vertical="center" wrapText="1"/>
      <protection locked="0"/>
    </xf>
    <xf numFmtId="0" fontId="71" fillId="0" borderId="86" xfId="0" applyFont="1" applyBorder="1" applyAlignment="1" applyProtection="1">
      <alignment horizontal="left" vertical="center" wrapText="1"/>
      <protection locked="0"/>
    </xf>
    <xf numFmtId="0" fontId="71" fillId="13" borderId="86" xfId="0" applyFont="1" applyFill="1" applyBorder="1" applyAlignment="1" applyProtection="1">
      <alignment horizontal="left" vertical="center" wrapText="1"/>
      <protection locked="0"/>
    </xf>
    <xf numFmtId="0" fontId="71" fillId="0" borderId="86" xfId="0" applyFont="1" applyBorder="1" applyAlignment="1" applyProtection="1">
      <alignment vertical="center" wrapText="1"/>
      <protection locked="0"/>
    </xf>
    <xf numFmtId="14" fontId="72" fillId="13" borderId="102" xfId="0" applyNumberFormat="1" applyFont="1" applyFill="1" applyBorder="1" applyAlignment="1" applyProtection="1">
      <alignment horizontal="left" vertical="center" wrapText="1"/>
      <protection locked="0"/>
    </xf>
    <xf numFmtId="14" fontId="71" fillId="0" borderId="86" xfId="0" applyNumberFormat="1" applyFont="1" applyBorder="1" applyAlignment="1" applyProtection="1">
      <alignment vertical="center" wrapText="1"/>
      <protection locked="0"/>
    </xf>
    <xf numFmtId="0" fontId="71" fillId="0" borderId="86" xfId="0" applyFont="1" applyBorder="1" applyAlignment="1" applyProtection="1">
      <alignment horizontal="left" vertical="center" wrapText="1" shrinkToFit="1"/>
      <protection locked="0"/>
    </xf>
    <xf numFmtId="0" fontId="69" fillId="0" borderId="86" xfId="0" applyFont="1" applyBorder="1" applyAlignment="1" applyProtection="1">
      <alignment horizontal="left" vertical="center" wrapText="1"/>
      <protection locked="0"/>
    </xf>
    <xf numFmtId="0" fontId="71" fillId="4" borderId="86" xfId="0" applyFont="1" applyFill="1" applyBorder="1" applyAlignment="1" applyProtection="1">
      <alignment vertical="center" wrapText="1"/>
      <protection locked="0"/>
    </xf>
    <xf numFmtId="14" fontId="69" fillId="4" borderId="86" xfId="0" applyNumberFormat="1" applyFont="1" applyFill="1" applyBorder="1" applyAlignment="1" applyProtection="1">
      <alignment vertical="center" wrapText="1"/>
      <protection locked="0"/>
    </xf>
    <xf numFmtId="0" fontId="71" fillId="0" borderId="89" xfId="0" applyFont="1" applyBorder="1" applyAlignment="1" applyProtection="1">
      <alignment vertical="center" wrapText="1"/>
      <protection locked="0"/>
    </xf>
    <xf numFmtId="14" fontId="71" fillId="4" borderId="89" xfId="0" applyNumberFormat="1" applyFont="1" applyFill="1" applyBorder="1" applyAlignment="1" applyProtection="1">
      <alignment vertical="center" wrapText="1"/>
      <protection locked="0"/>
    </xf>
    <xf numFmtId="0" fontId="71" fillId="4" borderId="86" xfId="0" applyFont="1" applyFill="1" applyBorder="1" applyAlignment="1" applyProtection="1">
      <alignment horizontal="left" vertical="center" wrapText="1"/>
      <protection locked="0"/>
    </xf>
    <xf numFmtId="0" fontId="71" fillId="4" borderId="89" xfId="0" applyFont="1" applyFill="1" applyBorder="1" applyAlignment="1" applyProtection="1">
      <alignment horizontal="left" vertical="center" wrapText="1"/>
      <protection locked="0"/>
    </xf>
    <xf numFmtId="14" fontId="71" fillId="4" borderId="104" xfId="0" applyNumberFormat="1" applyFont="1" applyFill="1" applyBorder="1" applyAlignment="1" applyProtection="1">
      <alignment vertical="center" wrapText="1" shrinkToFit="1"/>
      <protection locked="0"/>
    </xf>
    <xf numFmtId="0" fontId="71" fillId="4" borderId="0" xfId="0" applyFont="1" applyFill="1" applyAlignment="1" applyProtection="1">
      <alignment vertical="center" wrapText="1"/>
      <protection locked="0"/>
    </xf>
    <xf numFmtId="0" fontId="71" fillId="4" borderId="141" xfId="0" applyFont="1" applyFill="1" applyBorder="1" applyAlignment="1" applyProtection="1">
      <alignment vertical="center" wrapText="1"/>
      <protection locked="0"/>
    </xf>
    <xf numFmtId="0" fontId="71" fillId="0" borderId="142" xfId="0" applyFont="1" applyBorder="1" applyAlignment="1" applyProtection="1">
      <alignment vertical="center" wrapText="1"/>
      <protection locked="0"/>
    </xf>
    <xf numFmtId="0" fontId="71" fillId="0" borderId="0" xfId="0" applyFont="1" applyAlignment="1" applyProtection="1">
      <alignment vertical="center" wrapText="1"/>
      <protection locked="0"/>
    </xf>
    <xf numFmtId="14" fontId="71" fillId="4" borderId="86" xfId="0" applyNumberFormat="1" applyFont="1" applyFill="1" applyBorder="1" applyAlignment="1" applyProtection="1">
      <alignment vertical="center" wrapText="1"/>
      <protection locked="0"/>
    </xf>
    <xf numFmtId="14" fontId="71" fillId="0" borderId="118" xfId="0" applyNumberFormat="1" applyFont="1" applyBorder="1" applyAlignment="1" applyProtection="1">
      <alignment vertical="center" wrapText="1"/>
      <protection locked="0"/>
    </xf>
    <xf numFmtId="0" fontId="71" fillId="0" borderId="91" xfId="0" applyFont="1" applyBorder="1" applyAlignment="1" applyProtection="1">
      <alignment vertical="center" wrapText="1"/>
      <protection locked="0"/>
    </xf>
    <xf numFmtId="14" fontId="71" fillId="0" borderId="0" xfId="0" applyNumberFormat="1" applyFont="1" applyAlignment="1" applyProtection="1">
      <alignment vertical="center" wrapText="1"/>
      <protection locked="0"/>
    </xf>
    <xf numFmtId="0" fontId="74" fillId="4" borderId="86" xfId="0" applyFont="1" applyFill="1" applyBorder="1" applyAlignment="1" applyProtection="1">
      <alignment vertical="center" wrapText="1"/>
      <protection locked="0"/>
    </xf>
    <xf numFmtId="14" fontId="71" fillId="4" borderId="91" xfId="0" applyNumberFormat="1" applyFont="1" applyFill="1" applyBorder="1" applyAlignment="1" applyProtection="1">
      <alignment vertical="center" wrapText="1"/>
      <protection locked="0"/>
    </xf>
    <xf numFmtId="0" fontId="71" fillId="4" borderId="103" xfId="0" applyFont="1" applyFill="1" applyBorder="1" applyAlignment="1" applyProtection="1">
      <alignment vertical="center" wrapText="1"/>
      <protection locked="0"/>
    </xf>
    <xf numFmtId="0" fontId="69" fillId="4" borderId="101" xfId="0" applyFont="1" applyFill="1" applyBorder="1" applyAlignment="1" applyProtection="1">
      <alignment vertical="center" wrapText="1"/>
      <protection locked="0"/>
    </xf>
    <xf numFmtId="0" fontId="71" fillId="4" borderId="91" xfId="0" applyFont="1" applyFill="1" applyBorder="1" applyAlignment="1" applyProtection="1">
      <alignment vertical="center" wrapText="1"/>
      <protection locked="0"/>
    </xf>
    <xf numFmtId="0" fontId="71" fillId="4" borderId="91" xfId="0" applyFont="1" applyFill="1" applyBorder="1" applyAlignment="1" applyProtection="1">
      <alignment horizontal="left" vertical="center" wrapText="1"/>
      <protection locked="0"/>
    </xf>
    <xf numFmtId="0" fontId="71" fillId="0" borderId="0" xfId="0" applyFont="1" applyAlignment="1" applyProtection="1">
      <alignment horizontal="left" vertical="center" wrapText="1"/>
      <protection locked="0"/>
    </xf>
    <xf numFmtId="0" fontId="71" fillId="4" borderId="101" xfId="0" applyFont="1" applyFill="1" applyBorder="1" applyAlignment="1" applyProtection="1">
      <alignment vertical="center" wrapText="1"/>
      <protection locked="0"/>
    </xf>
    <xf numFmtId="0" fontId="69" fillId="0" borderId="91" xfId="0" applyFont="1" applyBorder="1" applyAlignment="1" applyProtection="1">
      <alignment vertical="center" wrapText="1"/>
      <protection locked="0"/>
    </xf>
    <xf numFmtId="14" fontId="69" fillId="4" borderId="91" xfId="0" applyNumberFormat="1" applyFont="1" applyFill="1" applyBorder="1" applyAlignment="1" applyProtection="1">
      <alignment vertical="center" wrapText="1"/>
      <protection locked="0"/>
    </xf>
    <xf numFmtId="0" fontId="71" fillId="4" borderId="142" xfId="0" applyFont="1" applyFill="1" applyBorder="1" applyAlignment="1" applyProtection="1">
      <alignment horizontal="left" vertical="center" wrapText="1" shrinkToFit="1"/>
      <protection locked="0"/>
    </xf>
    <xf numFmtId="0" fontId="71" fillId="4" borderId="0" xfId="0" applyFont="1" applyFill="1" applyAlignment="1" applyProtection="1">
      <alignment horizontal="left" vertical="center" wrapText="1" shrinkToFit="1"/>
      <protection locked="0"/>
    </xf>
    <xf numFmtId="0" fontId="69" fillId="4" borderId="86" xfId="0" applyFont="1" applyFill="1" applyBorder="1" applyAlignment="1" applyProtection="1">
      <alignment vertical="center" wrapText="1"/>
      <protection locked="0"/>
    </xf>
    <xf numFmtId="0" fontId="71" fillId="4" borderId="91" xfId="0" applyFont="1" applyFill="1" applyBorder="1" applyAlignment="1" applyProtection="1">
      <alignment vertical="center" wrapText="1" shrinkToFit="1"/>
      <protection locked="0"/>
    </xf>
    <xf numFmtId="0" fontId="71" fillId="0" borderId="91" xfId="0" applyFont="1" applyBorder="1" applyAlignment="1" applyProtection="1">
      <alignment vertical="center" wrapText="1" shrinkToFit="1"/>
      <protection locked="0"/>
    </xf>
    <xf numFmtId="0" fontId="69" fillId="4" borderId="86" xfId="0" applyFont="1" applyFill="1" applyBorder="1" applyAlignment="1" applyProtection="1">
      <alignment horizontal="left" vertical="center" wrapText="1"/>
      <protection locked="0"/>
    </xf>
    <xf numFmtId="0" fontId="71" fillId="4" borderId="107" xfId="0" applyFont="1" applyFill="1" applyBorder="1" applyAlignment="1" applyProtection="1">
      <alignment horizontal="left" vertical="center"/>
      <protection locked="0"/>
    </xf>
    <xf numFmtId="0" fontId="71" fillId="0" borderId="102" xfId="0" applyFont="1" applyBorder="1" applyAlignment="1" applyProtection="1">
      <alignment vertical="center" wrapText="1"/>
      <protection locked="0"/>
    </xf>
    <xf numFmtId="0" fontId="69" fillId="4" borderId="103" xfId="0" applyFont="1" applyFill="1" applyBorder="1" applyAlignment="1" applyProtection="1">
      <alignment vertical="center" wrapText="1"/>
      <protection locked="0"/>
    </xf>
    <xf numFmtId="0" fontId="71" fillId="0" borderId="96" xfId="0" applyFont="1" applyBorder="1" applyAlignment="1" applyProtection="1">
      <alignment vertical="center" wrapText="1"/>
      <protection locked="0"/>
    </xf>
    <xf numFmtId="0" fontId="69" fillId="4" borderId="0" xfId="0" applyFont="1" applyFill="1" applyAlignment="1" applyProtection="1">
      <alignment horizontal="left" vertical="center" wrapText="1"/>
      <protection locked="0"/>
    </xf>
    <xf numFmtId="0" fontId="17" fillId="0" borderId="89" xfId="0" applyFont="1" applyBorder="1" applyAlignment="1" applyProtection="1">
      <alignment horizontal="left" vertical="center" wrapText="1"/>
      <protection locked="0"/>
    </xf>
    <xf numFmtId="14" fontId="17" fillId="0" borderId="86" xfId="0" applyNumberFormat="1" applyFont="1" applyBorder="1" applyAlignment="1" applyProtection="1">
      <alignment horizontal="left" vertical="center" wrapText="1"/>
      <protection locked="0"/>
    </xf>
    <xf numFmtId="0" fontId="75" fillId="0" borderId="86" xfId="0" applyFont="1" applyBorder="1" applyAlignment="1" applyProtection="1">
      <alignment horizontal="left" vertical="center" wrapText="1"/>
      <protection locked="0"/>
    </xf>
    <xf numFmtId="0" fontId="75" fillId="0" borderId="89" xfId="0" applyFont="1" applyBorder="1" applyAlignment="1" applyProtection="1">
      <alignment vertical="center" wrapText="1"/>
      <protection locked="0"/>
    </xf>
    <xf numFmtId="14" fontId="75" fillId="0" borderId="86" xfId="0" applyNumberFormat="1" applyFont="1" applyBorder="1" applyAlignment="1" applyProtection="1">
      <alignment vertical="center" wrapText="1"/>
      <protection locked="0"/>
    </xf>
    <xf numFmtId="0" fontId="75" fillId="0" borderId="86" xfId="0" applyFont="1" applyBorder="1" applyAlignment="1" applyProtection="1">
      <alignment vertical="center" wrapText="1"/>
      <protection locked="0"/>
    </xf>
    <xf numFmtId="0" fontId="76" fillId="0" borderId="86" xfId="0" applyFont="1" applyBorder="1" applyAlignment="1" applyProtection="1">
      <alignment horizontal="left" vertical="center" wrapText="1"/>
      <protection locked="0"/>
    </xf>
    <xf numFmtId="14" fontId="75" fillId="0" borderId="89" xfId="0" applyNumberFormat="1" applyFont="1" applyBorder="1" applyAlignment="1" applyProtection="1">
      <alignment vertical="center" wrapText="1"/>
      <protection locked="0"/>
    </xf>
    <xf numFmtId="14" fontId="71" fillId="0" borderId="103" xfId="0" applyNumberFormat="1" applyFont="1" applyBorder="1" applyAlignment="1" applyProtection="1">
      <alignment vertical="center" wrapText="1"/>
      <protection locked="0"/>
    </xf>
    <xf numFmtId="0" fontId="69" fillId="0" borderId="0" xfId="0" applyFont="1" applyAlignment="1" applyProtection="1">
      <alignment vertical="center" wrapText="1"/>
      <protection locked="0"/>
    </xf>
    <xf numFmtId="0" fontId="75" fillId="4" borderId="91" xfId="0" applyFont="1" applyFill="1" applyBorder="1" applyAlignment="1" applyProtection="1">
      <alignment horizontal="left" vertical="center" wrapText="1"/>
      <protection locked="0"/>
    </xf>
    <xf numFmtId="14" fontId="73" fillId="4" borderId="86" xfId="0" applyNumberFormat="1" applyFont="1" applyFill="1" applyBorder="1" applyAlignment="1" applyProtection="1">
      <alignment horizontal="left" vertical="center" wrapText="1"/>
      <protection locked="0"/>
    </xf>
    <xf numFmtId="0" fontId="66" fillId="0" borderId="86" xfId="0" applyFont="1" applyBorder="1" applyAlignment="1" applyProtection="1">
      <alignment horizontal="left" vertical="center" wrapText="1"/>
      <protection locked="0"/>
    </xf>
    <xf numFmtId="14" fontId="66" fillId="0" borderId="86" xfId="0" applyNumberFormat="1" applyFont="1" applyBorder="1" applyAlignment="1" applyProtection="1">
      <alignment vertical="center" wrapText="1"/>
      <protection locked="0"/>
    </xf>
    <xf numFmtId="0" fontId="66" fillId="0" borderId="125" xfId="0" applyFont="1" applyBorder="1" applyAlignment="1" applyProtection="1">
      <alignment horizontal="left" vertical="center" wrapText="1"/>
      <protection locked="0"/>
    </xf>
    <xf numFmtId="0" fontId="66" fillId="4" borderId="86" xfId="0" applyFont="1" applyFill="1" applyBorder="1" applyAlignment="1" applyProtection="1">
      <alignment horizontal="left" vertical="center" wrapText="1"/>
      <protection locked="0"/>
    </xf>
    <xf numFmtId="0" fontId="66" fillId="0" borderId="0" xfId="0" applyFont="1" applyAlignment="1" applyProtection="1">
      <alignment vertical="center" wrapText="1"/>
      <protection locked="0"/>
    </xf>
    <xf numFmtId="0" fontId="66" fillId="4" borderId="103" xfId="0" applyFont="1" applyFill="1" applyBorder="1" applyAlignment="1" applyProtection="1">
      <alignment vertical="center" wrapText="1"/>
      <protection locked="0"/>
    </xf>
    <xf numFmtId="0" fontId="66" fillId="0" borderId="101" xfId="0" applyFont="1" applyBorder="1" applyAlignment="1" applyProtection="1">
      <alignment vertical="center" wrapText="1"/>
      <protection locked="0"/>
    </xf>
    <xf numFmtId="0" fontId="66" fillId="4" borderId="91" xfId="0" applyFont="1" applyFill="1" applyBorder="1" applyAlignment="1" applyProtection="1">
      <alignment vertical="center" wrapText="1"/>
      <protection locked="0"/>
    </xf>
    <xf numFmtId="0" fontId="77" fillId="4" borderId="86" xfId="0" applyFont="1" applyFill="1" applyBorder="1" applyAlignment="1" applyProtection="1">
      <alignment horizontal="left" vertical="center" wrapText="1"/>
      <protection locked="0"/>
    </xf>
    <xf numFmtId="0" fontId="66" fillId="4" borderId="0" xfId="0" applyFont="1" applyFill="1" applyAlignment="1" applyProtection="1">
      <alignment vertical="center" wrapText="1"/>
      <protection locked="0"/>
    </xf>
    <xf numFmtId="0" fontId="75" fillId="0" borderId="101" xfId="0" applyFont="1" applyBorder="1" applyAlignment="1" applyProtection="1">
      <alignment vertical="center" wrapText="1"/>
      <protection locked="0"/>
    </xf>
    <xf numFmtId="0" fontId="75" fillId="0" borderId="0" xfId="0" applyFont="1" applyAlignment="1" applyProtection="1">
      <alignment vertical="center" wrapText="1"/>
      <protection locked="0"/>
    </xf>
    <xf numFmtId="0" fontId="5" fillId="0" borderId="130" xfId="0" applyFont="1" applyBorder="1" applyAlignment="1" applyProtection="1">
      <alignment horizontal="right"/>
      <protection locked="0"/>
    </xf>
    <xf numFmtId="0" fontId="5" fillId="0" borderId="130" xfId="0" applyFont="1" applyBorder="1" applyAlignment="1" applyProtection="1">
      <alignment horizontal="center"/>
      <protection locked="0"/>
    </xf>
    <xf numFmtId="0" fontId="2" fillId="0" borderId="130" xfId="0" applyFont="1" applyBorder="1" applyAlignment="1" applyProtection="1">
      <alignment shrinkToFit="1"/>
      <protection locked="0"/>
    </xf>
    <xf numFmtId="0" fontId="6" fillId="0" borderId="130" xfId="0" applyFont="1" applyBorder="1" applyProtection="1">
      <protection locked="0"/>
    </xf>
    <xf numFmtId="0" fontId="17" fillId="0" borderId="0" xfId="0" applyFont="1" applyAlignment="1" applyProtection="1">
      <alignment horizontal="right" vertical="top" wrapText="1"/>
      <protection locked="0"/>
    </xf>
    <xf numFmtId="0" fontId="17" fillId="0" borderId="0" xfId="0" applyFont="1" applyAlignment="1" applyProtection="1">
      <alignment vertical="top"/>
      <protection locked="0"/>
    </xf>
    <xf numFmtId="0" fontId="4" fillId="4" borderId="86" xfId="0" applyFont="1" applyFill="1" applyBorder="1" applyAlignment="1" applyProtection="1">
      <alignment horizontal="left" vertical="center" wrapText="1"/>
      <protection locked="0"/>
    </xf>
    <xf numFmtId="0" fontId="17" fillId="4" borderId="86" xfId="0" applyFont="1" applyFill="1" applyBorder="1" applyAlignment="1" applyProtection="1">
      <alignment horizontal="left" vertical="center" wrapText="1"/>
      <protection locked="0"/>
    </xf>
    <xf numFmtId="14" fontId="75" fillId="0" borderId="0" xfId="0" applyNumberFormat="1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vertical="center" wrapText="1"/>
      <protection locked="0"/>
    </xf>
    <xf numFmtId="14" fontId="4" fillId="0" borderId="89" xfId="0" applyNumberFormat="1" applyFont="1" applyBorder="1" applyAlignment="1" applyProtection="1">
      <alignment vertical="center" wrapText="1"/>
      <protection locked="0"/>
    </xf>
    <xf numFmtId="0" fontId="4" fillId="0" borderId="86" xfId="0" applyFont="1" applyBorder="1" applyAlignment="1" applyProtection="1">
      <alignment vertical="center" wrapText="1"/>
      <protection locked="0"/>
    </xf>
    <xf numFmtId="0" fontId="17" fillId="0" borderId="86" xfId="0" applyFont="1" applyBorder="1" applyAlignment="1" applyProtection="1">
      <alignment horizontal="left" vertical="center" wrapText="1" shrinkToFit="1"/>
      <protection locked="0"/>
    </xf>
    <xf numFmtId="0" fontId="79" fillId="0" borderId="86" xfId="0" applyFont="1" applyBorder="1" applyAlignment="1" applyProtection="1">
      <alignment horizontal="left" vertical="center" wrapText="1"/>
      <protection locked="0"/>
    </xf>
    <xf numFmtId="0" fontId="69" fillId="0" borderId="86" xfId="0" applyFont="1" applyBorder="1" applyAlignment="1" applyProtection="1">
      <alignment vertical="center" wrapText="1"/>
      <protection locked="0"/>
    </xf>
    <xf numFmtId="0" fontId="2" fillId="0" borderId="97" xfId="0" applyFont="1" applyBorder="1" applyAlignment="1" applyProtection="1">
      <alignment vertical="center" wrapText="1" shrinkToFit="1"/>
      <protection locked="0"/>
    </xf>
    <xf numFmtId="0" fontId="2" fillId="0" borderId="95" xfId="0" applyFont="1" applyBorder="1" applyAlignment="1" applyProtection="1">
      <alignment vertical="center" wrapText="1"/>
      <protection locked="0"/>
    </xf>
    <xf numFmtId="0" fontId="2" fillId="0" borderId="95" xfId="0" applyFont="1" applyBorder="1" applyAlignment="1" applyProtection="1">
      <alignment vertical="center" wrapText="1" shrinkToFi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5" fillId="0" borderId="144" xfId="0" applyFont="1" applyBorder="1" applyProtection="1">
      <protection locked="0"/>
    </xf>
    <xf numFmtId="0" fontId="5" fillId="0" borderId="145" xfId="0" applyFont="1" applyBorder="1" applyProtection="1">
      <protection locked="0"/>
    </xf>
    <xf numFmtId="0" fontId="5" fillId="0" borderId="146" xfId="0" applyFont="1" applyBorder="1" applyProtection="1">
      <protection locked="0"/>
    </xf>
    <xf numFmtId="0" fontId="5" fillId="0" borderId="147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shrinkToFit="1"/>
      <protection locked="0"/>
    </xf>
    <xf numFmtId="0" fontId="66" fillId="0" borderId="0" xfId="0" applyFont="1" applyAlignment="1" applyProtection="1">
      <alignment horizontal="right"/>
      <protection locked="0"/>
    </xf>
    <xf numFmtId="0" fontId="66" fillId="0" borderId="0" xfId="0" applyFont="1" applyAlignment="1" applyProtection="1">
      <alignment shrinkToFit="1"/>
      <protection locked="0"/>
    </xf>
    <xf numFmtId="0" fontId="6" fillId="7" borderId="11" xfId="0" applyFont="1" applyFill="1" applyBorder="1" applyAlignment="1" applyProtection="1">
      <alignment horizontal="center"/>
      <protection locked="0"/>
    </xf>
    <xf numFmtId="0" fontId="6" fillId="7" borderId="11" xfId="0" applyFont="1" applyFill="1" applyBorder="1" applyProtection="1">
      <protection locked="0"/>
    </xf>
    <xf numFmtId="0" fontId="6" fillId="7" borderId="11" xfId="0" applyFont="1" applyFill="1" applyBorder="1" applyAlignment="1" applyProtection="1">
      <alignment shrinkToFit="1"/>
      <protection locked="0"/>
    </xf>
    <xf numFmtId="0" fontId="6" fillId="7" borderId="11" xfId="0" applyFont="1" applyFill="1" applyBorder="1" applyAlignment="1" applyProtection="1">
      <alignment horizontal="left"/>
      <protection locked="0"/>
    </xf>
    <xf numFmtId="0" fontId="6" fillId="7" borderId="11" xfId="0" applyFont="1" applyFill="1" applyBorder="1" applyAlignment="1" applyProtection="1">
      <alignment horizontal="right"/>
      <protection locked="0"/>
    </xf>
    <xf numFmtId="0" fontId="66" fillId="7" borderId="11" xfId="0" applyFont="1" applyFill="1" applyBorder="1" applyAlignment="1" applyProtection="1">
      <alignment horizontal="center"/>
      <protection locked="0"/>
    </xf>
    <xf numFmtId="0" fontId="66" fillId="7" borderId="11" xfId="0" applyFont="1" applyFill="1" applyBorder="1" applyProtection="1">
      <protection locked="0"/>
    </xf>
    <xf numFmtId="0" fontId="66" fillId="7" borderId="11" xfId="0" applyFont="1" applyFill="1" applyBorder="1" applyAlignment="1" applyProtection="1">
      <alignment shrinkToFit="1"/>
      <protection locked="0"/>
    </xf>
    <xf numFmtId="0" fontId="66" fillId="7" borderId="11" xfId="0" applyFont="1" applyFill="1" applyBorder="1" applyAlignment="1" applyProtection="1">
      <alignment horizontal="right"/>
      <protection locked="0"/>
    </xf>
    <xf numFmtId="14" fontId="6" fillId="0" borderId="67" xfId="0" applyNumberFormat="1" applyFont="1" applyBorder="1" applyAlignment="1" applyProtection="1">
      <alignment vertical="center" wrapText="1"/>
      <protection locked="0"/>
    </xf>
    <xf numFmtId="14" fontId="71" fillId="0" borderId="148" xfId="0" applyNumberFormat="1" applyFont="1" applyBorder="1" applyAlignment="1" applyProtection="1">
      <alignment vertical="center" wrapText="1"/>
      <protection locked="0"/>
    </xf>
    <xf numFmtId="0" fontId="80" fillId="0" borderId="86" xfId="0" applyFont="1" applyBorder="1" applyAlignment="1" applyProtection="1">
      <alignment horizontal="left" vertical="center" wrapText="1"/>
      <protection locked="0"/>
    </xf>
    <xf numFmtId="0" fontId="2" fillId="7" borderId="95" xfId="0" applyFont="1" applyFill="1" applyBorder="1" applyAlignment="1" applyProtection="1">
      <alignment vertical="center" shrinkToFit="1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14" fontId="6" fillId="0" borderId="103" xfId="0" applyNumberFormat="1" applyFont="1" applyBorder="1" applyAlignment="1" applyProtection="1">
      <alignment vertical="center" wrapText="1"/>
      <protection locked="0"/>
    </xf>
    <xf numFmtId="0" fontId="17" fillId="0" borderId="91" xfId="0" applyFont="1" applyBorder="1" applyAlignment="1" applyProtection="1">
      <alignment vertical="center" wrapText="1" shrinkToFit="1"/>
      <protection locked="0"/>
    </xf>
    <xf numFmtId="0" fontId="74" fillId="0" borderId="86" xfId="0" applyFont="1" applyBorder="1" applyAlignment="1" applyProtection="1">
      <alignment horizontal="left" vertical="center" wrapText="1"/>
      <protection locked="0"/>
    </xf>
    <xf numFmtId="0" fontId="4" fillId="0" borderId="86" xfId="0" applyFont="1" applyBorder="1" applyAlignment="1" applyProtection="1">
      <alignment horizontal="left" vertical="center" wrapText="1"/>
      <protection locked="0"/>
    </xf>
    <xf numFmtId="14" fontId="6" fillId="0" borderId="148" xfId="0" applyNumberFormat="1" applyFont="1" applyBorder="1" applyAlignment="1" applyProtection="1">
      <alignment vertical="center" wrapText="1"/>
      <protection locked="0"/>
    </xf>
    <xf numFmtId="0" fontId="17" fillId="0" borderId="142" xfId="0" applyFont="1" applyBorder="1" applyAlignment="1" applyProtection="1">
      <alignment vertical="center" wrapText="1"/>
      <protection locked="0"/>
    </xf>
    <xf numFmtId="0" fontId="70" fillId="14" borderId="0" xfId="0" applyFont="1" applyFill="1" applyAlignment="1" applyProtection="1">
      <alignment vertical="center" wrapText="1"/>
      <protection locked="0"/>
    </xf>
    <xf numFmtId="14" fontId="71" fillId="0" borderId="89" xfId="0" applyNumberFormat="1" applyFont="1" applyBorder="1" applyAlignment="1" applyProtection="1">
      <alignment vertical="center" wrapText="1"/>
      <protection locked="0"/>
    </xf>
    <xf numFmtId="14" fontId="69" fillId="0" borderId="86" xfId="0" applyNumberFormat="1" applyFont="1" applyBorder="1" applyAlignment="1" applyProtection="1">
      <alignment vertical="center" wrapText="1"/>
      <protection locked="0"/>
    </xf>
    <xf numFmtId="0" fontId="69" fillId="0" borderId="0" xfId="0" applyFont="1" applyAlignment="1" applyProtection="1">
      <alignment horizontal="left" vertical="center" wrapText="1"/>
      <protection locked="0"/>
    </xf>
    <xf numFmtId="0" fontId="2" fillId="0" borderId="84" xfId="0" applyFont="1" applyBorder="1" applyAlignment="1" applyProtection="1">
      <alignment vertical="center"/>
      <protection locked="0"/>
    </xf>
    <xf numFmtId="0" fontId="2" fillId="0" borderId="88" xfId="0" applyFont="1" applyBorder="1" applyAlignment="1" applyProtection="1">
      <alignment vertical="center"/>
      <protection locked="0"/>
    </xf>
    <xf numFmtId="14" fontId="69" fillId="0" borderId="91" xfId="0" applyNumberFormat="1" applyFont="1" applyBorder="1" applyAlignment="1" applyProtection="1">
      <alignment vertical="center" wrapText="1"/>
      <protection locked="0"/>
    </xf>
    <xf numFmtId="0" fontId="71" fillId="0" borderId="101" xfId="0" applyFont="1" applyBorder="1" applyAlignment="1" applyProtection="1">
      <alignment vertical="center" wrapText="1"/>
      <protection locked="0"/>
    </xf>
    <xf numFmtId="0" fontId="71" fillId="0" borderId="89" xfId="0" applyFont="1" applyBorder="1" applyAlignment="1" applyProtection="1">
      <alignment horizontal="left" vertical="center" wrapText="1"/>
      <protection locked="0"/>
    </xf>
    <xf numFmtId="0" fontId="71" fillId="0" borderId="103" xfId="0" applyFont="1" applyBorder="1" applyAlignment="1" applyProtection="1">
      <alignment vertical="center" wrapText="1"/>
      <protection locked="0"/>
    </xf>
    <xf numFmtId="0" fontId="66" fillId="0" borderId="91" xfId="0" applyFont="1" applyBorder="1" applyAlignment="1" applyProtection="1">
      <alignment vertical="center" wrapText="1"/>
      <protection locked="0"/>
    </xf>
    <xf numFmtId="0" fontId="74" fillId="0" borderId="86" xfId="0" applyFont="1" applyBorder="1" applyAlignment="1" applyProtection="1">
      <alignment vertical="center" wrapText="1"/>
      <protection locked="0"/>
    </xf>
    <xf numFmtId="0" fontId="71" fillId="0" borderId="107" xfId="0" applyFont="1" applyBorder="1" applyAlignment="1" applyProtection="1">
      <alignment horizontal="left" vertical="center"/>
      <protection locked="0"/>
    </xf>
    <xf numFmtId="0" fontId="69" fillId="0" borderId="101" xfId="0" applyFont="1" applyBorder="1" applyAlignment="1" applyProtection="1">
      <alignment vertical="center" wrapText="1"/>
      <protection locked="0"/>
    </xf>
    <xf numFmtId="0" fontId="71" fillId="0" borderId="141" xfId="0" applyFont="1" applyBorder="1" applyAlignment="1" applyProtection="1">
      <alignment vertical="center" wrapText="1"/>
      <protection locked="0"/>
    </xf>
    <xf numFmtId="0" fontId="70" fillId="0" borderId="0" xfId="0" applyFont="1" applyAlignment="1" applyProtection="1">
      <alignment vertical="center" wrapText="1"/>
      <protection locked="0"/>
    </xf>
    <xf numFmtId="0" fontId="66" fillId="0" borderId="103" xfId="0" applyFont="1" applyBorder="1" applyAlignment="1" applyProtection="1">
      <alignment vertical="center" wrapText="1"/>
      <protection locked="0"/>
    </xf>
    <xf numFmtId="0" fontId="77" fillId="0" borderId="86" xfId="0" applyFont="1" applyBorder="1" applyAlignment="1" applyProtection="1">
      <alignment horizontal="left" vertical="center" wrapText="1"/>
      <protection locked="0"/>
    </xf>
    <xf numFmtId="0" fontId="69" fillId="0" borderId="103" xfId="0" applyFont="1" applyBorder="1" applyAlignment="1" applyProtection="1">
      <alignment vertical="center" wrapText="1"/>
      <protection locked="0"/>
    </xf>
    <xf numFmtId="14" fontId="72" fillId="4" borderId="102" xfId="0" applyNumberFormat="1" applyFont="1" applyFill="1" applyBorder="1" applyAlignment="1" applyProtection="1">
      <alignment horizontal="left" vertical="center" wrapText="1"/>
      <protection locked="0"/>
    </xf>
    <xf numFmtId="0" fontId="80" fillId="4" borderId="86" xfId="0" applyFont="1" applyFill="1" applyBorder="1" applyAlignment="1" applyProtection="1">
      <alignment horizontal="left" vertical="center" wrapText="1"/>
      <protection locked="0"/>
    </xf>
    <xf numFmtId="0" fontId="76" fillId="4" borderId="86" xfId="0" applyFont="1" applyFill="1" applyBorder="1" applyAlignment="1" applyProtection="1">
      <alignment horizontal="left" vertical="center" wrapText="1"/>
      <protection locked="0"/>
    </xf>
    <xf numFmtId="0" fontId="2" fillId="4" borderId="95" xfId="0" applyFont="1" applyFill="1" applyBorder="1" applyAlignment="1" applyProtection="1">
      <alignment vertical="center" wrapText="1" shrinkToFit="1"/>
      <protection locked="0"/>
    </xf>
    <xf numFmtId="0" fontId="17" fillId="4" borderId="91" xfId="0" applyFont="1" applyFill="1" applyBorder="1" applyAlignment="1" applyProtection="1">
      <alignment horizontal="left" vertical="center" wrapText="1"/>
      <protection locked="0"/>
    </xf>
    <xf numFmtId="0" fontId="2" fillId="4" borderId="99" xfId="0" applyFont="1" applyFill="1" applyBorder="1" applyAlignment="1" applyProtection="1">
      <alignment vertical="center" shrinkToFit="1"/>
      <protection locked="0"/>
    </xf>
    <xf numFmtId="0" fontId="2" fillId="4" borderId="100" xfId="0" applyFont="1" applyFill="1" applyBorder="1" applyAlignment="1" applyProtection="1">
      <alignment vertical="center" shrinkToFit="1"/>
      <protection locked="0"/>
    </xf>
    <xf numFmtId="14" fontId="66" fillId="4" borderId="86" xfId="0" applyNumberFormat="1" applyFont="1" applyFill="1" applyBorder="1" applyAlignment="1" applyProtection="1">
      <alignment vertical="center" wrapText="1"/>
      <protection locked="0"/>
    </xf>
    <xf numFmtId="0" fontId="2" fillId="4" borderId="97" xfId="0" applyFont="1" applyFill="1" applyBorder="1" applyAlignment="1" applyProtection="1">
      <alignment vertical="center" wrapText="1" shrinkToFit="1"/>
      <protection locked="0"/>
    </xf>
    <xf numFmtId="0" fontId="69" fillId="0" borderId="86" xfId="0" applyFont="1" applyBorder="1" applyAlignment="1" applyProtection="1">
      <alignment horizontal="left" vertical="center" wrapText="1" shrinkToFit="1"/>
      <protection locked="0"/>
    </xf>
    <xf numFmtId="14" fontId="71" fillId="0" borderId="91" xfId="0" applyNumberFormat="1" applyFont="1" applyBorder="1" applyAlignment="1" applyProtection="1">
      <alignment vertical="center" wrapText="1"/>
      <protection locked="0"/>
    </xf>
    <xf numFmtId="14" fontId="71" fillId="0" borderId="86" xfId="0" applyNumberFormat="1" applyFont="1" applyBorder="1" applyAlignment="1" applyProtection="1">
      <alignment horizontal="left" vertical="center" wrapText="1"/>
      <protection locked="0"/>
    </xf>
    <xf numFmtId="14" fontId="71" fillId="0" borderId="104" xfId="0" applyNumberFormat="1" applyFont="1" applyBorder="1" applyAlignment="1" applyProtection="1">
      <alignment vertical="center" wrapText="1" shrinkToFit="1"/>
      <protection locked="0"/>
    </xf>
    <xf numFmtId="0" fontId="71" fillId="0" borderId="91" xfId="0" applyFont="1" applyBorder="1" applyAlignment="1" applyProtection="1">
      <alignment horizontal="left" vertical="center" wrapText="1"/>
      <protection locked="0"/>
    </xf>
    <xf numFmtId="0" fontId="69" fillId="4" borderId="91" xfId="0" applyFont="1" applyFill="1" applyBorder="1" applyAlignment="1" applyProtection="1">
      <alignment horizontal="left" vertical="center" wrapText="1"/>
      <protection locked="0"/>
    </xf>
    <xf numFmtId="0" fontId="71" fillId="0" borderId="125" xfId="0" applyFont="1" applyBorder="1" applyAlignment="1" applyProtection="1">
      <alignment horizontal="left" vertical="center" wrapText="1"/>
      <protection locked="0"/>
    </xf>
    <xf numFmtId="14" fontId="69" fillId="0" borderId="103" xfId="0" applyNumberFormat="1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 shrinkToFit="1"/>
      <protection locked="0"/>
    </xf>
    <xf numFmtId="0" fontId="6" fillId="4" borderId="142" xfId="0" applyFont="1" applyFill="1" applyBorder="1" applyAlignment="1" applyProtection="1">
      <alignment horizontal="left" vertical="center" wrapText="1" shrinkToFit="1"/>
      <protection locked="0"/>
    </xf>
    <xf numFmtId="0" fontId="74" fillId="0" borderId="0" xfId="0" applyFont="1" applyAlignment="1" applyProtection="1">
      <alignment horizontal="left" vertical="center" wrapText="1"/>
      <protection locked="0"/>
    </xf>
    <xf numFmtId="0" fontId="74" fillId="0" borderId="91" xfId="0" applyFont="1" applyBorder="1" applyAlignment="1" applyProtection="1">
      <alignment vertical="center" wrapText="1"/>
      <protection locked="0"/>
    </xf>
    <xf numFmtId="0" fontId="6" fillId="6" borderId="97" xfId="0" applyFont="1" applyFill="1" applyBorder="1" applyAlignment="1" applyProtection="1">
      <alignment vertical="center"/>
      <protection locked="0"/>
    </xf>
    <xf numFmtId="14" fontId="6" fillId="6" borderId="85" xfId="0" applyNumberFormat="1" applyFont="1" applyFill="1" applyBorder="1" applyAlignment="1" applyProtection="1">
      <alignment vertical="center" wrapText="1"/>
      <protection locked="0"/>
    </xf>
    <xf numFmtId="0" fontId="6" fillId="6" borderId="86" xfId="0" applyFont="1" applyFill="1" applyBorder="1" applyAlignment="1" applyProtection="1">
      <alignment horizontal="left" vertical="center" wrapText="1"/>
      <protection locked="0"/>
    </xf>
    <xf numFmtId="0" fontId="69" fillId="0" borderId="89" xfId="0" applyFont="1" applyBorder="1" applyAlignment="1" applyProtection="1">
      <alignment vertical="center" wrapText="1"/>
      <protection locked="0"/>
    </xf>
    <xf numFmtId="0" fontId="17" fillId="0" borderId="101" xfId="0" applyFont="1" applyBorder="1" applyAlignment="1" applyProtection="1">
      <alignment vertical="center" wrapText="1"/>
      <protection locked="0"/>
    </xf>
    <xf numFmtId="0" fontId="6" fillId="0" borderId="107" xfId="0" applyFont="1" applyBorder="1" applyAlignment="1" applyProtection="1">
      <alignment horizontal="left" vertical="center"/>
      <protection locked="0"/>
    </xf>
    <xf numFmtId="0" fontId="17" fillId="0" borderId="103" xfId="0" applyFont="1" applyBorder="1" applyAlignment="1" applyProtection="1">
      <alignment vertical="center" wrapText="1"/>
      <protection locked="0"/>
    </xf>
    <xf numFmtId="14" fontId="83" fillId="0" borderId="67" xfId="0" applyNumberFormat="1" applyFont="1" applyBorder="1" applyAlignment="1" applyProtection="1">
      <alignment vertical="center" wrapText="1"/>
      <protection locked="0"/>
    </xf>
    <xf numFmtId="0" fontId="83" fillId="0" borderId="86" xfId="0" applyFont="1" applyBorder="1" applyAlignment="1" applyProtection="1">
      <alignment vertical="center" wrapText="1"/>
      <protection locked="0"/>
    </xf>
    <xf numFmtId="0" fontId="83" fillId="0" borderId="124" xfId="0" applyFont="1" applyBorder="1" applyAlignment="1" applyProtection="1">
      <alignment vertical="center" wrapText="1"/>
      <protection locked="0"/>
    </xf>
    <xf numFmtId="14" fontId="83" fillId="0" borderId="86" xfId="0" applyNumberFormat="1" applyFont="1" applyBorder="1" applyAlignment="1" applyProtection="1">
      <alignment vertical="center" wrapText="1"/>
      <protection locked="0"/>
    </xf>
    <xf numFmtId="0" fontId="6" fillId="0" borderId="89" xfId="0" applyFont="1" applyBorder="1" applyAlignment="1" applyProtection="1">
      <alignment horizontal="left" vertical="center" wrapText="1"/>
      <protection locked="0"/>
    </xf>
    <xf numFmtId="14" fontId="83" fillId="0" borderId="148" xfId="0" applyNumberFormat="1" applyFont="1" applyBorder="1" applyAlignment="1" applyProtection="1">
      <alignment vertical="center" wrapText="1"/>
      <protection locked="0"/>
    </xf>
    <xf numFmtId="0" fontId="83" fillId="0" borderId="86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91" xfId="0" applyFont="1" applyBorder="1" applyAlignment="1" applyProtection="1">
      <alignment vertical="center" wrapText="1"/>
      <protection locked="0"/>
    </xf>
    <xf numFmtId="14" fontId="84" fillId="0" borderId="86" xfId="0" applyNumberFormat="1" applyFont="1" applyBorder="1" applyAlignment="1" applyProtection="1">
      <alignment vertical="center" wrapText="1"/>
      <protection locked="0"/>
    </xf>
    <xf numFmtId="0" fontId="17" fillId="0" borderId="96" xfId="0" applyFont="1" applyBorder="1" applyAlignment="1" applyProtection="1">
      <alignment vertical="center" wrapText="1"/>
      <protection locked="0"/>
    </xf>
    <xf numFmtId="0" fontId="17" fillId="0" borderId="89" xfId="0" applyFont="1" applyBorder="1" applyAlignment="1" applyProtection="1">
      <alignment vertical="center" wrapText="1"/>
      <protection locked="0"/>
    </xf>
    <xf numFmtId="14" fontId="17" fillId="0" borderId="0" xfId="0" applyNumberFormat="1" applyFont="1" applyAlignment="1" applyProtection="1">
      <alignment vertical="center" wrapText="1"/>
      <protection locked="0"/>
    </xf>
    <xf numFmtId="14" fontId="69" fillId="0" borderId="104" xfId="0" applyNumberFormat="1" applyFont="1" applyBorder="1" applyAlignment="1" applyProtection="1">
      <alignment vertical="center" wrapText="1" shrinkToFit="1"/>
      <protection locked="0"/>
    </xf>
    <xf numFmtId="0" fontId="74" fillId="0" borderId="89" xfId="0" applyFont="1" applyBorder="1" applyAlignment="1" applyProtection="1">
      <alignment horizontal="left" vertical="center" wrapText="1"/>
      <protection locked="0"/>
    </xf>
    <xf numFmtId="14" fontId="69" fillId="0" borderId="89" xfId="0" applyNumberFormat="1" applyFont="1" applyBorder="1" applyAlignment="1" applyProtection="1">
      <alignment vertical="center" wrapText="1"/>
      <protection locked="0"/>
    </xf>
    <xf numFmtId="14" fontId="17" fillId="0" borderId="103" xfId="0" applyNumberFormat="1" applyFont="1" applyBorder="1" applyAlignment="1" applyProtection="1">
      <alignment vertical="center" wrapText="1"/>
      <protection locked="0"/>
    </xf>
    <xf numFmtId="0" fontId="6" fillId="14" borderId="97" xfId="0" applyFont="1" applyFill="1" applyBorder="1" applyAlignment="1" applyProtection="1">
      <alignment horizontal="right" vertical="center"/>
      <protection locked="0"/>
    </xf>
    <xf numFmtId="14" fontId="6" fillId="14" borderId="85" xfId="0" applyNumberFormat="1" applyFont="1" applyFill="1" applyBorder="1" applyAlignment="1" applyProtection="1">
      <alignment vertical="center"/>
      <protection locked="0"/>
    </xf>
    <xf numFmtId="0" fontId="6" fillId="14" borderId="84" xfId="0" applyFont="1" applyFill="1" applyBorder="1" applyAlignment="1" applyProtection="1">
      <alignment vertical="center"/>
      <protection locked="0"/>
    </xf>
    <xf numFmtId="14" fontId="71" fillId="14" borderId="89" xfId="0" applyNumberFormat="1" applyFont="1" applyFill="1" applyBorder="1" applyAlignment="1" applyProtection="1">
      <alignment vertical="center" wrapText="1"/>
      <protection locked="0"/>
    </xf>
    <xf numFmtId="0" fontId="2" fillId="14" borderId="84" xfId="0" applyFont="1" applyFill="1" applyBorder="1" applyAlignment="1" applyProtection="1">
      <alignment vertical="center"/>
      <protection locked="0"/>
    </xf>
    <xf numFmtId="0" fontId="2" fillId="14" borderId="88" xfId="0" applyFont="1" applyFill="1" applyBorder="1" applyAlignment="1" applyProtection="1">
      <alignment vertical="center"/>
      <protection locked="0"/>
    </xf>
    <xf numFmtId="0" fontId="71" fillId="14" borderId="91" xfId="0" applyFont="1" applyFill="1" applyBorder="1" applyAlignment="1" applyProtection="1">
      <alignment vertical="center" wrapText="1"/>
      <protection locked="0"/>
    </xf>
    <xf numFmtId="0" fontId="71" fillId="14" borderId="86" xfId="0" applyFont="1" applyFill="1" applyBorder="1" applyAlignment="1" applyProtection="1">
      <alignment horizontal="left" vertical="center" wrapText="1"/>
      <protection locked="0"/>
    </xf>
    <xf numFmtId="0" fontId="2" fillId="14" borderId="95" xfId="0" applyFont="1" applyFill="1" applyBorder="1" applyAlignment="1" applyProtection="1">
      <alignment vertical="center" wrapText="1" shrinkToFit="1"/>
      <protection locked="0"/>
    </xf>
    <xf numFmtId="14" fontId="71" fillId="14" borderId="86" xfId="0" applyNumberFormat="1" applyFont="1" applyFill="1" applyBorder="1" applyAlignment="1" applyProtection="1">
      <alignment vertical="center" wrapText="1"/>
      <protection locked="0"/>
    </xf>
    <xf numFmtId="0" fontId="2" fillId="14" borderId="94" xfId="0" applyFont="1" applyFill="1" applyBorder="1" applyAlignment="1" applyProtection="1">
      <alignment vertical="center" shrinkToFit="1"/>
      <protection locked="0"/>
    </xf>
    <xf numFmtId="0" fontId="6" fillId="14" borderId="86" xfId="0" applyFont="1" applyFill="1" applyBorder="1" applyAlignment="1" applyProtection="1">
      <alignment vertical="center" wrapText="1"/>
      <protection locked="0"/>
    </xf>
    <xf numFmtId="0" fontId="2" fillId="14" borderId="84" xfId="0" applyFont="1" applyFill="1" applyBorder="1" applyAlignment="1" applyProtection="1">
      <alignment vertical="center" shrinkToFit="1"/>
      <protection locked="0"/>
    </xf>
    <xf numFmtId="0" fontId="2" fillId="14" borderId="88" xfId="0" applyFont="1" applyFill="1" applyBorder="1" applyAlignment="1" applyProtection="1">
      <alignment vertical="center" shrinkToFit="1"/>
      <protection locked="0"/>
    </xf>
    <xf numFmtId="14" fontId="6" fillId="14" borderId="86" xfId="0" applyNumberFormat="1" applyFont="1" applyFill="1" applyBorder="1" applyAlignment="1" applyProtection="1">
      <alignment vertical="center" wrapText="1"/>
      <protection locked="0"/>
    </xf>
    <xf numFmtId="0" fontId="2" fillId="14" borderId="97" xfId="0" applyFont="1" applyFill="1" applyBorder="1" applyAlignment="1" applyProtection="1">
      <alignment vertical="center"/>
      <protection locked="0"/>
    </xf>
    <xf numFmtId="0" fontId="2" fillId="14" borderId="95" xfId="0" applyFont="1" applyFill="1" applyBorder="1" applyAlignment="1" applyProtection="1">
      <alignment vertical="center"/>
      <protection locked="0"/>
    </xf>
    <xf numFmtId="0" fontId="66" fillId="14" borderId="86" xfId="0" applyFont="1" applyFill="1" applyBorder="1" applyAlignment="1" applyProtection="1">
      <alignment horizontal="left" vertical="center" wrapText="1"/>
      <protection locked="0"/>
    </xf>
    <xf numFmtId="0" fontId="4" fillId="14" borderId="86" xfId="0" applyFont="1" applyFill="1" applyBorder="1" applyAlignment="1" applyProtection="1">
      <alignment horizontal="left" vertical="center" wrapText="1"/>
      <protection locked="0"/>
    </xf>
    <xf numFmtId="14" fontId="69" fillId="14" borderId="91" xfId="0" applyNumberFormat="1" applyFont="1" applyFill="1" applyBorder="1" applyAlignment="1" applyProtection="1">
      <alignment vertical="center" wrapText="1"/>
      <protection locked="0"/>
    </xf>
    <xf numFmtId="0" fontId="2" fillId="14" borderId="97" xfId="0" applyFont="1" applyFill="1" applyBorder="1" applyAlignment="1" applyProtection="1">
      <alignment vertical="center" shrinkToFit="1"/>
      <protection locked="0"/>
    </xf>
    <xf numFmtId="0" fontId="71" fillId="14" borderId="86" xfId="0" applyFont="1" applyFill="1" applyBorder="1" applyAlignment="1" applyProtection="1">
      <alignment vertical="center" wrapText="1"/>
      <protection locked="0"/>
    </xf>
    <xf numFmtId="0" fontId="71" fillId="14" borderId="0" xfId="0" applyFont="1" applyFill="1" applyAlignment="1" applyProtection="1">
      <alignment vertical="center" wrapText="1"/>
      <protection locked="0"/>
    </xf>
    <xf numFmtId="14" fontId="6" fillId="14" borderId="89" xfId="0" applyNumberFormat="1" applyFont="1" applyFill="1" applyBorder="1" applyAlignment="1" applyProtection="1">
      <alignment vertical="center" wrapText="1"/>
      <protection locked="0"/>
    </xf>
    <xf numFmtId="0" fontId="6" fillId="14" borderId="91" xfId="0" applyFont="1" applyFill="1" applyBorder="1" applyAlignment="1" applyProtection="1">
      <alignment vertical="center" wrapText="1"/>
      <protection locked="0"/>
    </xf>
    <xf numFmtId="0" fontId="2" fillId="14" borderId="99" xfId="0" applyFont="1" applyFill="1" applyBorder="1" applyAlignment="1" applyProtection="1">
      <alignment vertical="center" shrinkToFit="1"/>
      <protection locked="0"/>
    </xf>
    <xf numFmtId="0" fontId="2" fillId="14" borderId="100" xfId="0" applyFont="1" applyFill="1" applyBorder="1" applyAlignment="1" applyProtection="1">
      <alignment vertical="center" shrinkToFit="1"/>
      <protection locked="0"/>
    </xf>
    <xf numFmtId="0" fontId="71" fillId="14" borderId="101" xfId="0" applyFont="1" applyFill="1" applyBorder="1" applyAlignment="1" applyProtection="1">
      <alignment vertical="center" wrapText="1"/>
      <protection locked="0"/>
    </xf>
    <xf numFmtId="14" fontId="17" fillId="14" borderId="86" xfId="0" applyNumberFormat="1" applyFont="1" applyFill="1" applyBorder="1" applyAlignment="1" applyProtection="1">
      <alignment vertical="center" wrapText="1"/>
      <protection locked="0"/>
    </xf>
    <xf numFmtId="0" fontId="17" fillId="14" borderId="86" xfId="0" applyFont="1" applyFill="1" applyBorder="1" applyAlignment="1" applyProtection="1">
      <alignment horizontal="left" vertical="center" wrapText="1"/>
      <protection locked="0"/>
    </xf>
    <xf numFmtId="14" fontId="66" fillId="14" borderId="86" xfId="0" applyNumberFormat="1" applyFont="1" applyFill="1" applyBorder="1" applyAlignment="1" applyProtection="1">
      <alignment vertical="center" wrapText="1"/>
      <protection locked="0"/>
    </xf>
    <xf numFmtId="0" fontId="17" fillId="14" borderId="86" xfId="0" applyFont="1" applyFill="1" applyBorder="1" applyAlignment="1" applyProtection="1">
      <alignment vertical="center" wrapText="1"/>
      <protection locked="0"/>
    </xf>
    <xf numFmtId="0" fontId="71" fillId="14" borderId="89" xfId="0" applyFont="1" applyFill="1" applyBorder="1" applyAlignment="1" applyProtection="1">
      <alignment vertical="center" wrapText="1"/>
      <protection locked="0"/>
    </xf>
    <xf numFmtId="0" fontId="6" fillId="14" borderId="101" xfId="0" applyFont="1" applyFill="1" applyBorder="1" applyAlignment="1" applyProtection="1">
      <alignment vertical="center" wrapText="1"/>
      <protection locked="0"/>
    </xf>
    <xf numFmtId="0" fontId="6" fillId="14" borderId="89" xfId="0" applyFont="1" applyFill="1" applyBorder="1" applyAlignment="1" applyProtection="1">
      <alignment horizontal="left" vertical="center" wrapText="1"/>
      <protection locked="0"/>
    </xf>
    <xf numFmtId="14" fontId="6" fillId="14" borderId="0" xfId="0" applyNumberFormat="1" applyFont="1" applyFill="1" applyAlignment="1" applyProtection="1">
      <alignment vertical="center" wrapText="1"/>
      <protection locked="0"/>
    </xf>
    <xf numFmtId="0" fontId="69" fillId="14" borderId="86" xfId="0" applyFont="1" applyFill="1" applyBorder="1" applyAlignment="1" applyProtection="1">
      <alignment horizontal="left" vertical="center" wrapText="1"/>
      <protection locked="0"/>
    </xf>
    <xf numFmtId="0" fontId="17" fillId="14" borderId="91" xfId="0" applyFont="1" applyFill="1" applyBorder="1" applyAlignment="1" applyProtection="1">
      <alignment vertical="center" wrapText="1" shrinkToFit="1"/>
      <protection locked="0"/>
    </xf>
    <xf numFmtId="0" fontId="17" fillId="14" borderId="0" xfId="0" applyFont="1" applyFill="1" applyAlignment="1" applyProtection="1">
      <alignment vertical="center" wrapText="1"/>
      <protection locked="0"/>
    </xf>
    <xf numFmtId="0" fontId="71" fillId="14" borderId="89" xfId="0" applyFont="1" applyFill="1" applyBorder="1" applyAlignment="1" applyProtection="1">
      <alignment horizontal="left" vertical="center" wrapText="1"/>
      <protection locked="0"/>
    </xf>
    <xf numFmtId="0" fontId="71" fillId="14" borderId="142" xfId="0" applyFont="1" applyFill="1" applyBorder="1" applyAlignment="1" applyProtection="1">
      <alignment horizontal="left" vertical="center" wrapText="1" shrinkToFit="1"/>
      <protection locked="0"/>
    </xf>
    <xf numFmtId="14" fontId="6" fillId="14" borderId="86" xfId="0" applyNumberFormat="1" applyFont="1" applyFill="1" applyBorder="1" applyAlignment="1" applyProtection="1">
      <alignment horizontal="left" vertical="center" wrapText="1"/>
      <protection locked="0"/>
    </xf>
    <xf numFmtId="14" fontId="71" fillId="14" borderId="91" xfId="0" applyNumberFormat="1" applyFont="1" applyFill="1" applyBorder="1" applyAlignment="1" applyProtection="1">
      <alignment vertical="center" wrapText="1"/>
      <protection locked="0"/>
    </xf>
    <xf numFmtId="0" fontId="6" fillId="14" borderId="0" xfId="0" applyFont="1" applyFill="1" applyAlignment="1" applyProtection="1">
      <alignment horizontal="left" vertical="center" wrapText="1" shrinkToFit="1"/>
      <protection locked="0"/>
    </xf>
    <xf numFmtId="0" fontId="75" fillId="14" borderId="86" xfId="0" applyFont="1" applyFill="1" applyBorder="1" applyAlignment="1" applyProtection="1">
      <alignment vertical="center" wrapText="1"/>
      <protection locked="0"/>
    </xf>
    <xf numFmtId="0" fontId="17" fillId="14" borderId="89" xfId="0" applyFont="1" applyFill="1" applyBorder="1" applyAlignment="1" applyProtection="1">
      <alignment horizontal="left" vertical="center" wrapText="1"/>
      <protection locked="0"/>
    </xf>
    <xf numFmtId="0" fontId="75" fillId="14" borderId="0" xfId="0" applyFont="1" applyFill="1" applyAlignment="1" applyProtection="1">
      <alignment vertical="center" wrapText="1"/>
      <protection locked="0"/>
    </xf>
    <xf numFmtId="0" fontId="71" fillId="14" borderId="103" xfId="0" applyFont="1" applyFill="1" applyBorder="1" applyAlignment="1" applyProtection="1">
      <alignment vertical="center" wrapText="1"/>
      <protection locked="0"/>
    </xf>
    <xf numFmtId="0" fontId="66" fillId="14" borderId="91" xfId="0" applyFont="1" applyFill="1" applyBorder="1" applyAlignment="1" applyProtection="1">
      <alignment vertical="center" wrapText="1"/>
      <protection locked="0"/>
    </xf>
    <xf numFmtId="0" fontId="74" fillId="14" borderId="86" xfId="0" applyFont="1" applyFill="1" applyBorder="1" applyAlignment="1" applyProtection="1">
      <alignment vertical="center" wrapText="1"/>
      <protection locked="0"/>
    </xf>
    <xf numFmtId="0" fontId="2" fillId="14" borderId="95" xfId="0" applyFont="1" applyFill="1" applyBorder="1" applyAlignment="1" applyProtection="1">
      <alignment vertical="center" wrapText="1"/>
      <protection locked="0"/>
    </xf>
    <xf numFmtId="0" fontId="6" fillId="14" borderId="91" xfId="0" applyFont="1" applyFill="1" applyBorder="1" applyAlignment="1" applyProtection="1">
      <alignment horizontal="left" vertical="center" wrapText="1"/>
      <protection locked="0"/>
    </xf>
    <xf numFmtId="0" fontId="69" fillId="14" borderId="86" xfId="0" applyFont="1" applyFill="1" applyBorder="1" applyAlignment="1" applyProtection="1">
      <alignment vertical="center" wrapText="1"/>
      <protection locked="0"/>
    </xf>
    <xf numFmtId="14" fontId="71" fillId="14" borderId="104" xfId="0" applyNumberFormat="1" applyFont="1" applyFill="1" applyBorder="1" applyAlignment="1" applyProtection="1">
      <alignment vertical="center" wrapText="1" shrinkToFit="1"/>
      <protection locked="0"/>
    </xf>
    <xf numFmtId="0" fontId="17" fillId="14" borderId="91" xfId="0" applyFont="1" applyFill="1" applyBorder="1" applyAlignment="1" applyProtection="1">
      <alignment vertical="center" wrapText="1"/>
      <protection locked="0"/>
    </xf>
    <xf numFmtId="14" fontId="6" fillId="14" borderId="104" xfId="0" applyNumberFormat="1" applyFont="1" applyFill="1" applyBorder="1" applyAlignment="1" applyProtection="1">
      <alignment vertical="center" wrapText="1" shrinkToFit="1"/>
      <protection locked="0"/>
    </xf>
    <xf numFmtId="14" fontId="6" fillId="14" borderId="103" xfId="0" applyNumberFormat="1" applyFont="1" applyFill="1" applyBorder="1" applyAlignment="1" applyProtection="1">
      <alignment vertical="center" wrapText="1"/>
      <protection locked="0"/>
    </xf>
    <xf numFmtId="14" fontId="6" fillId="14" borderId="91" xfId="0" applyNumberFormat="1" applyFont="1" applyFill="1" applyBorder="1" applyAlignment="1" applyProtection="1">
      <alignment vertical="center" wrapText="1"/>
      <protection locked="0"/>
    </xf>
    <xf numFmtId="14" fontId="17" fillId="14" borderId="86" xfId="0" applyNumberFormat="1" applyFont="1" applyFill="1" applyBorder="1" applyAlignment="1" applyProtection="1">
      <alignment horizontal="left" vertical="center" wrapText="1"/>
      <protection locked="0"/>
    </xf>
    <xf numFmtId="14" fontId="69" fillId="14" borderId="86" xfId="0" applyNumberFormat="1" applyFont="1" applyFill="1" applyBorder="1" applyAlignment="1" applyProtection="1">
      <alignment vertical="center" wrapText="1"/>
      <protection locked="0"/>
    </xf>
    <xf numFmtId="0" fontId="2" fillId="14" borderId="105" xfId="0" applyFont="1" applyFill="1" applyBorder="1" applyAlignment="1" applyProtection="1">
      <alignment vertical="center"/>
      <protection locked="0"/>
    </xf>
    <xf numFmtId="0" fontId="2" fillId="14" borderId="106" xfId="0" applyFont="1" applyFill="1" applyBorder="1" applyAlignment="1" applyProtection="1">
      <alignment vertical="center"/>
      <protection locked="0"/>
    </xf>
    <xf numFmtId="0" fontId="71" fillId="14" borderId="107" xfId="0" applyFont="1" applyFill="1" applyBorder="1" applyAlignment="1" applyProtection="1">
      <alignment horizontal="left" vertical="center"/>
      <protection locked="0"/>
    </xf>
    <xf numFmtId="0" fontId="6" fillId="14" borderId="89" xfId="0" applyFont="1" applyFill="1" applyBorder="1" applyAlignment="1" applyProtection="1">
      <alignment vertical="center" wrapText="1"/>
      <protection locked="0"/>
    </xf>
    <xf numFmtId="0" fontId="17" fillId="14" borderId="0" xfId="0" applyFont="1" applyFill="1" applyAlignment="1" applyProtection="1">
      <alignment horizontal="left" vertical="center" wrapText="1"/>
      <protection locked="0"/>
    </xf>
    <xf numFmtId="0" fontId="17" fillId="14" borderId="142" xfId="0" applyFont="1" applyFill="1" applyBorder="1" applyAlignment="1" applyProtection="1">
      <alignment vertical="center" wrapText="1"/>
      <protection locked="0"/>
    </xf>
    <xf numFmtId="0" fontId="69" fillId="14" borderId="101" xfId="0" applyFont="1" applyFill="1" applyBorder="1" applyAlignment="1" applyProtection="1">
      <alignment vertical="center" wrapText="1"/>
      <protection locked="0"/>
    </xf>
    <xf numFmtId="0" fontId="71" fillId="14" borderId="102" xfId="0" applyFont="1" applyFill="1" applyBorder="1" applyAlignment="1" applyProtection="1">
      <alignment vertical="center" wrapText="1"/>
      <protection locked="0"/>
    </xf>
    <xf numFmtId="0" fontId="80" fillId="14" borderId="86" xfId="0" applyFont="1" applyFill="1" applyBorder="1" applyAlignment="1" applyProtection="1">
      <alignment horizontal="left" vertical="center" wrapText="1"/>
      <protection locked="0"/>
    </xf>
    <xf numFmtId="0" fontId="71" fillId="14" borderId="141" xfId="0" applyFont="1" applyFill="1" applyBorder="1" applyAlignment="1" applyProtection="1">
      <alignment vertical="center" wrapText="1"/>
      <protection locked="0"/>
    </xf>
    <xf numFmtId="14" fontId="73" fillId="14" borderId="86" xfId="0" applyNumberFormat="1" applyFont="1" applyFill="1" applyBorder="1" applyAlignment="1" applyProtection="1">
      <alignment horizontal="left" vertical="center" wrapText="1"/>
      <protection locked="0"/>
    </xf>
    <xf numFmtId="0" fontId="71" fillId="14" borderId="91" xfId="0" applyFont="1" applyFill="1" applyBorder="1" applyAlignment="1" applyProtection="1">
      <alignment vertical="center" wrapText="1" shrinkToFit="1"/>
      <protection locked="0"/>
    </xf>
    <xf numFmtId="0" fontId="69" fillId="14" borderId="0" xfId="0" applyFont="1" applyFill="1" applyAlignment="1" applyProtection="1">
      <alignment horizontal="left" vertical="center" wrapText="1"/>
      <protection locked="0"/>
    </xf>
    <xf numFmtId="0" fontId="66" fillId="14" borderId="0" xfId="0" applyFont="1" applyFill="1" applyAlignment="1" applyProtection="1">
      <alignment vertical="center" wrapText="1"/>
      <protection locked="0"/>
    </xf>
    <xf numFmtId="0" fontId="66" fillId="14" borderId="103" xfId="0" applyFont="1" applyFill="1" applyBorder="1" applyAlignment="1" applyProtection="1">
      <alignment vertical="center" wrapText="1"/>
      <protection locked="0"/>
    </xf>
    <xf numFmtId="0" fontId="77" fillId="14" borderId="86" xfId="0" applyFont="1" applyFill="1" applyBorder="1" applyAlignment="1" applyProtection="1">
      <alignment horizontal="left" vertical="center" wrapText="1"/>
      <protection locked="0"/>
    </xf>
    <xf numFmtId="14" fontId="17" fillId="14" borderId="91" xfId="0" applyNumberFormat="1" applyFont="1" applyFill="1" applyBorder="1" applyAlignment="1" applyProtection="1">
      <alignment vertical="center" wrapText="1"/>
      <protection locked="0"/>
    </xf>
    <xf numFmtId="0" fontId="2" fillId="14" borderId="97" xfId="0" applyFont="1" applyFill="1" applyBorder="1" applyAlignment="1" applyProtection="1">
      <alignment vertical="center" wrapText="1" shrinkToFit="1"/>
      <protection locked="0"/>
    </xf>
    <xf numFmtId="0" fontId="71" fillId="14" borderId="91" xfId="0" applyFont="1" applyFill="1" applyBorder="1" applyAlignment="1" applyProtection="1">
      <alignment horizontal="left" vertical="center" wrapText="1"/>
      <protection locked="0"/>
    </xf>
    <xf numFmtId="0" fontId="66" fillId="14" borderId="101" xfId="0" applyFont="1" applyFill="1" applyBorder="1" applyAlignment="1" applyProtection="1">
      <alignment vertical="center" wrapText="1"/>
      <protection locked="0"/>
    </xf>
    <xf numFmtId="0" fontId="69" fillId="14" borderId="103" xfId="0" applyFont="1" applyFill="1" applyBorder="1" applyAlignment="1" applyProtection="1">
      <alignment vertical="center" wrapText="1"/>
      <protection locked="0"/>
    </xf>
    <xf numFmtId="14" fontId="71" fillId="14" borderId="148" xfId="0" applyNumberFormat="1" applyFont="1" applyFill="1" applyBorder="1" applyAlignment="1" applyProtection="1">
      <alignment vertical="center" wrapText="1"/>
      <protection locked="0"/>
    </xf>
    <xf numFmtId="0" fontId="71" fillId="14" borderId="0" xfId="0" applyFont="1" applyFill="1" applyAlignment="1" applyProtection="1">
      <alignment horizontal="left" vertical="center" wrapText="1"/>
      <protection locked="0"/>
    </xf>
    <xf numFmtId="0" fontId="2" fillId="14" borderId="117" xfId="0" applyFont="1" applyFill="1" applyBorder="1" applyAlignment="1" applyProtection="1">
      <alignment vertical="center" shrinkToFit="1"/>
      <protection locked="0"/>
    </xf>
    <xf numFmtId="0" fontId="2" fillId="14" borderId="119" xfId="0" applyFont="1" applyFill="1" applyBorder="1" applyAlignment="1" applyProtection="1">
      <alignment vertical="center" shrinkToFit="1"/>
      <protection locked="0"/>
    </xf>
    <xf numFmtId="0" fontId="6" fillId="14" borderId="117" xfId="0" applyFont="1" applyFill="1" applyBorder="1" applyAlignment="1" applyProtection="1">
      <alignment vertical="center"/>
      <protection locked="0"/>
    </xf>
    <xf numFmtId="14" fontId="6" fillId="14" borderId="67" xfId="0" applyNumberFormat="1" applyFont="1" applyFill="1" applyBorder="1" applyAlignment="1" applyProtection="1">
      <alignment vertical="center" wrapText="1"/>
      <protection locked="0"/>
    </xf>
    <xf numFmtId="0" fontId="2" fillId="14" borderId="119" xfId="0" applyFont="1" applyFill="1" applyBorder="1" applyAlignment="1" applyProtection="1">
      <alignment vertical="center"/>
      <protection locked="0"/>
    </xf>
    <xf numFmtId="0" fontId="6" fillId="14" borderId="124" xfId="0" applyFont="1" applyFill="1" applyBorder="1" applyAlignment="1" applyProtection="1">
      <alignment vertical="center" wrapText="1"/>
      <protection locked="0"/>
    </xf>
    <xf numFmtId="0" fontId="66" fillId="14" borderId="125" xfId="0" applyFont="1" applyFill="1" applyBorder="1" applyAlignment="1" applyProtection="1">
      <alignment horizontal="left" vertical="center" wrapText="1"/>
      <protection locked="0"/>
    </xf>
    <xf numFmtId="0" fontId="6" fillId="15" borderId="97" xfId="0" applyFont="1" applyFill="1" applyBorder="1" applyAlignment="1" applyProtection="1">
      <alignment horizontal="right" vertical="center"/>
      <protection locked="0"/>
    </xf>
    <xf numFmtId="14" fontId="6" fillId="15" borderId="85" xfId="0" applyNumberFormat="1" applyFont="1" applyFill="1" applyBorder="1" applyAlignment="1" applyProtection="1">
      <alignment vertical="center"/>
      <protection locked="0"/>
    </xf>
    <xf numFmtId="14" fontId="4" fillId="15" borderId="89" xfId="0" applyNumberFormat="1" applyFont="1" applyFill="1" applyBorder="1" applyAlignment="1" applyProtection="1">
      <alignment vertical="center" wrapText="1"/>
      <protection locked="0"/>
    </xf>
    <xf numFmtId="0" fontId="66" fillId="15" borderId="86" xfId="0" applyFont="1" applyFill="1" applyBorder="1" applyAlignment="1" applyProtection="1">
      <alignment horizontal="left" vertical="center" wrapText="1"/>
      <protection locked="0"/>
    </xf>
    <xf numFmtId="0" fontId="6" fillId="15" borderId="97" xfId="0" applyFont="1" applyFill="1" applyBorder="1" applyAlignment="1" applyProtection="1">
      <alignment vertical="center"/>
      <protection locked="0"/>
    </xf>
    <xf numFmtId="0" fontId="6" fillId="15" borderId="86" xfId="0" applyFont="1" applyFill="1" applyBorder="1" applyAlignment="1" applyProtection="1">
      <alignment horizontal="left" vertical="center" wrapText="1"/>
      <protection locked="0"/>
    </xf>
    <xf numFmtId="0" fontId="6" fillId="15" borderId="84" xfId="0" applyFont="1" applyFill="1" applyBorder="1" applyAlignment="1" applyProtection="1">
      <alignment vertical="center"/>
      <protection locked="0"/>
    </xf>
    <xf numFmtId="14" fontId="6" fillId="15" borderId="85" xfId="0" applyNumberFormat="1" applyFont="1" applyFill="1" applyBorder="1" applyAlignment="1" applyProtection="1">
      <alignment vertical="center" wrapText="1"/>
      <protection locked="0"/>
    </xf>
    <xf numFmtId="0" fontId="71" fillId="15" borderId="91" xfId="0" applyFont="1" applyFill="1" applyBorder="1" applyAlignment="1" applyProtection="1">
      <alignment vertical="center" wrapText="1"/>
      <protection locked="0"/>
    </xf>
    <xf numFmtId="0" fontId="75" fillId="15" borderId="86" xfId="0" applyFont="1" applyFill="1" applyBorder="1" applyAlignment="1" applyProtection="1">
      <alignment horizontal="left" vertical="center" wrapText="1"/>
      <protection locked="0"/>
    </xf>
    <xf numFmtId="0" fontId="2" fillId="15" borderId="97" xfId="0" applyFont="1" applyFill="1" applyBorder="1" applyAlignment="1" applyProtection="1">
      <alignment vertical="center"/>
      <protection locked="0"/>
    </xf>
    <xf numFmtId="0" fontId="2" fillId="15" borderId="95" xfId="0" applyFont="1" applyFill="1" applyBorder="1" applyAlignment="1" applyProtection="1">
      <alignment vertical="center"/>
      <protection locked="0"/>
    </xf>
    <xf numFmtId="0" fontId="2" fillId="15" borderId="95" xfId="0" applyFont="1" applyFill="1" applyBorder="1" applyAlignment="1" applyProtection="1">
      <alignment vertical="center" shrinkToFit="1"/>
      <protection locked="0"/>
    </xf>
    <xf numFmtId="0" fontId="2" fillId="15" borderId="92" xfId="0" applyFont="1" applyFill="1" applyBorder="1" applyAlignment="1" applyProtection="1">
      <alignment vertical="center"/>
      <protection locked="0"/>
    </xf>
    <xf numFmtId="0" fontId="2" fillId="15" borderId="87" xfId="0" applyFont="1" applyFill="1" applyBorder="1" applyAlignment="1" applyProtection="1">
      <alignment vertical="center"/>
      <protection locked="0"/>
    </xf>
    <xf numFmtId="0" fontId="2" fillId="15" borderId="97" xfId="0" applyFont="1" applyFill="1" applyBorder="1" applyAlignment="1" applyProtection="1">
      <alignment vertical="center" shrinkToFit="1"/>
      <protection locked="0"/>
    </xf>
    <xf numFmtId="14" fontId="75" fillId="15" borderId="86" xfId="0" applyNumberFormat="1" applyFont="1" applyFill="1" applyBorder="1" applyAlignment="1" applyProtection="1">
      <alignment vertical="center" wrapText="1"/>
      <protection locked="0"/>
    </xf>
    <xf numFmtId="14" fontId="71" fillId="15" borderId="86" xfId="0" applyNumberFormat="1" applyFont="1" applyFill="1" applyBorder="1" applyAlignment="1" applyProtection="1">
      <alignment vertical="center" wrapText="1"/>
      <protection locked="0"/>
    </xf>
    <xf numFmtId="0" fontId="4" fillId="15" borderId="86" xfId="0" applyFont="1" applyFill="1" applyBorder="1" applyAlignment="1" applyProtection="1">
      <alignment horizontal="left" vertical="center" wrapText="1"/>
      <protection locked="0"/>
    </xf>
    <xf numFmtId="0" fontId="71" fillId="15" borderId="0" xfId="0" applyFont="1" applyFill="1" applyAlignment="1" applyProtection="1">
      <alignment vertical="center" wrapText="1"/>
      <protection locked="0"/>
    </xf>
    <xf numFmtId="0" fontId="2" fillId="15" borderId="94" xfId="0" applyFont="1" applyFill="1" applyBorder="1" applyAlignment="1" applyProtection="1">
      <alignment vertical="center" shrinkToFit="1"/>
      <protection locked="0"/>
    </xf>
    <xf numFmtId="0" fontId="75" fillId="15" borderId="86" xfId="0" applyFont="1" applyFill="1" applyBorder="1" applyAlignment="1" applyProtection="1">
      <alignment vertical="center" wrapText="1"/>
      <protection locked="0"/>
    </xf>
    <xf numFmtId="0" fontId="6" fillId="15" borderId="86" xfId="0" applyFont="1" applyFill="1" applyBorder="1" applyAlignment="1" applyProtection="1">
      <alignment vertical="center" wrapText="1"/>
      <protection locked="0"/>
    </xf>
    <xf numFmtId="0" fontId="75" fillId="15" borderId="89" xfId="0" applyFont="1" applyFill="1" applyBorder="1" applyAlignment="1" applyProtection="1">
      <alignment vertical="center" wrapText="1"/>
      <protection locked="0"/>
    </xf>
    <xf numFmtId="0" fontId="79" fillId="15" borderId="86" xfId="0" applyFont="1" applyFill="1" applyBorder="1" applyAlignment="1" applyProtection="1">
      <alignment horizontal="left" vertical="center" wrapText="1"/>
      <protection locked="0"/>
    </xf>
    <xf numFmtId="0" fontId="71" fillId="15" borderId="86" xfId="0" applyFont="1" applyFill="1" applyBorder="1" applyAlignment="1" applyProtection="1">
      <alignment vertical="center" wrapText="1"/>
      <protection locked="0"/>
    </xf>
    <xf numFmtId="0" fontId="71" fillId="15" borderId="86" xfId="0" applyFont="1" applyFill="1" applyBorder="1" applyAlignment="1" applyProtection="1">
      <alignment horizontal="left" vertical="center" wrapText="1"/>
      <protection locked="0"/>
    </xf>
    <xf numFmtId="0" fontId="75" fillId="15" borderId="101" xfId="0" applyFont="1" applyFill="1" applyBorder="1" applyAlignment="1" applyProtection="1">
      <alignment vertical="center" wrapText="1"/>
      <protection locked="0"/>
    </xf>
    <xf numFmtId="0" fontId="6" fillId="15" borderId="91" xfId="0" applyFont="1" applyFill="1" applyBorder="1" applyAlignment="1" applyProtection="1">
      <alignment vertical="center" wrapText="1"/>
      <protection locked="0"/>
    </xf>
    <xf numFmtId="0" fontId="6" fillId="15" borderId="0" xfId="0" applyFont="1" applyFill="1" applyAlignment="1" applyProtection="1">
      <alignment vertical="center" wrapText="1"/>
      <protection locked="0"/>
    </xf>
    <xf numFmtId="14" fontId="6" fillId="15" borderId="86" xfId="0" applyNumberFormat="1" applyFont="1" applyFill="1" applyBorder="1" applyAlignment="1" applyProtection="1">
      <alignment vertical="center" wrapText="1"/>
      <protection locked="0"/>
    </xf>
    <xf numFmtId="0" fontId="17" fillId="15" borderId="86" xfId="0" applyFont="1" applyFill="1" applyBorder="1" applyAlignment="1" applyProtection="1">
      <alignment horizontal="left" vertical="center" wrapText="1"/>
      <protection locked="0"/>
    </xf>
    <xf numFmtId="0" fontId="71" fillId="15" borderId="102" xfId="0" applyFont="1" applyFill="1" applyBorder="1" applyAlignment="1" applyProtection="1">
      <alignment vertical="center" wrapText="1"/>
      <protection locked="0"/>
    </xf>
    <xf numFmtId="0" fontId="6" fillId="15" borderId="102" xfId="0" applyFont="1" applyFill="1" applyBorder="1" applyAlignment="1" applyProtection="1">
      <alignment vertical="center" wrapText="1"/>
      <protection locked="0"/>
    </xf>
    <xf numFmtId="0" fontId="69" fillId="15" borderId="86" xfId="0" applyFont="1" applyFill="1" applyBorder="1" applyAlignment="1" applyProtection="1">
      <alignment vertical="center" wrapText="1"/>
      <protection locked="0"/>
    </xf>
    <xf numFmtId="0" fontId="17" fillId="15" borderId="91" xfId="0" applyFont="1" applyFill="1" applyBorder="1" applyAlignment="1" applyProtection="1">
      <alignment horizontal="left" vertical="center" wrapText="1"/>
      <protection locked="0"/>
    </xf>
    <xf numFmtId="0" fontId="6" fillId="15" borderId="89" xfId="0" applyFont="1" applyFill="1" applyBorder="1" applyAlignment="1" applyProtection="1">
      <alignment vertical="center" wrapText="1"/>
      <protection locked="0"/>
    </xf>
    <xf numFmtId="0" fontId="2" fillId="15" borderId="95" xfId="0" applyFont="1" applyFill="1" applyBorder="1" applyAlignment="1" applyProtection="1">
      <alignment vertical="center" wrapText="1"/>
      <protection locked="0"/>
    </xf>
    <xf numFmtId="0" fontId="69" fillId="15" borderId="91" xfId="0" applyFont="1" applyFill="1" applyBorder="1" applyAlignment="1" applyProtection="1">
      <alignment vertical="center" wrapText="1"/>
      <protection locked="0"/>
    </xf>
    <xf numFmtId="0" fontId="6" fillId="15" borderId="117" xfId="0" applyFont="1" applyFill="1" applyBorder="1" applyAlignment="1" applyProtection="1">
      <alignment vertical="center"/>
      <protection locked="0"/>
    </xf>
    <xf numFmtId="0" fontId="4" fillId="15" borderId="86" xfId="0" applyFont="1" applyFill="1" applyBorder="1" applyAlignment="1" applyProtection="1">
      <alignment vertical="center" wrapText="1"/>
      <protection locked="0"/>
    </xf>
    <xf numFmtId="0" fontId="17" fillId="15" borderId="142" xfId="0" applyFont="1" applyFill="1" applyBorder="1" applyAlignment="1" applyProtection="1">
      <alignment vertical="center" wrapText="1"/>
      <protection locked="0"/>
    </xf>
    <xf numFmtId="0" fontId="74" fillId="15" borderId="86" xfId="0" applyFont="1" applyFill="1" applyBorder="1" applyAlignment="1" applyProtection="1">
      <alignment horizontal="left" vertical="center" wrapText="1"/>
      <protection locked="0"/>
    </xf>
    <xf numFmtId="0" fontId="6" fillId="15" borderId="86" xfId="0" applyFont="1" applyFill="1" applyBorder="1" applyAlignment="1" applyProtection="1">
      <alignment horizontal="left" vertical="center" wrapText="1" shrinkToFit="1"/>
      <protection locked="0"/>
    </xf>
    <xf numFmtId="0" fontId="17" fillId="15" borderId="86" xfId="0" applyFont="1" applyFill="1" applyBorder="1" applyAlignment="1" applyProtection="1">
      <alignment horizontal="left" vertical="center" wrapText="1" shrinkToFit="1"/>
      <protection locked="0"/>
    </xf>
    <xf numFmtId="0" fontId="71" fillId="15" borderId="96" xfId="0" applyFont="1" applyFill="1" applyBorder="1" applyAlignment="1" applyProtection="1">
      <alignment vertical="center" wrapText="1"/>
      <protection locked="0"/>
    </xf>
    <xf numFmtId="0" fontId="2" fillId="15" borderId="87" xfId="0" applyFont="1" applyFill="1" applyBorder="1" applyAlignment="1" applyProtection="1">
      <alignment vertical="center" shrinkToFit="1"/>
      <protection locked="0"/>
    </xf>
    <xf numFmtId="0" fontId="2" fillId="15" borderId="88" xfId="0" applyFont="1" applyFill="1" applyBorder="1" applyAlignment="1" applyProtection="1">
      <alignment vertical="center" shrinkToFit="1"/>
      <protection locked="0"/>
    </xf>
    <xf numFmtId="0" fontId="69" fillId="15" borderId="86" xfId="0" applyFont="1" applyFill="1" applyBorder="1" applyAlignment="1" applyProtection="1">
      <alignment horizontal="left" vertical="center" wrapText="1"/>
      <protection locked="0"/>
    </xf>
    <xf numFmtId="14" fontId="66" fillId="15" borderId="86" xfId="0" applyNumberFormat="1" applyFont="1" applyFill="1" applyBorder="1" applyAlignment="1" applyProtection="1">
      <alignment vertical="center" wrapText="1"/>
      <protection locked="0"/>
    </xf>
    <xf numFmtId="14" fontId="75" fillId="15" borderId="0" xfId="0" applyNumberFormat="1" applyFont="1" applyFill="1" applyAlignment="1" applyProtection="1">
      <alignment vertical="center" wrapText="1"/>
      <protection locked="0"/>
    </xf>
    <xf numFmtId="0" fontId="2" fillId="15" borderId="139" xfId="0" applyFont="1" applyFill="1" applyBorder="1" applyAlignment="1" applyProtection="1">
      <alignment vertical="center" shrinkToFit="1"/>
      <protection locked="0"/>
    </xf>
    <xf numFmtId="0" fontId="2" fillId="15" borderId="140" xfId="0" applyFont="1" applyFill="1" applyBorder="1" applyAlignment="1" applyProtection="1">
      <alignment vertical="center" shrinkToFit="1"/>
      <protection locked="0"/>
    </xf>
    <xf numFmtId="0" fontId="76" fillId="15" borderId="86" xfId="0" applyFont="1" applyFill="1" applyBorder="1" applyAlignment="1" applyProtection="1">
      <alignment horizontal="left" vertical="center" wrapText="1"/>
      <protection locked="0"/>
    </xf>
    <xf numFmtId="0" fontId="66" fillId="15" borderId="0" xfId="0" applyFont="1" applyFill="1" applyAlignment="1" applyProtection="1">
      <alignment vertical="center" wrapText="1"/>
      <protection locked="0"/>
    </xf>
    <xf numFmtId="14" fontId="74" fillId="14" borderId="102" xfId="0" applyNumberFormat="1" applyFont="1" applyFill="1" applyBorder="1" applyAlignment="1" applyProtection="1">
      <alignment horizontal="left" vertical="center" wrapText="1"/>
      <protection locked="0"/>
    </xf>
    <xf numFmtId="0" fontId="69" fillId="14" borderId="91" xfId="0" applyFont="1" applyFill="1" applyBorder="1" applyAlignment="1" applyProtection="1">
      <alignment horizontal="left" vertical="center" wrapText="1"/>
      <protection locked="0"/>
    </xf>
    <xf numFmtId="0" fontId="44" fillId="14" borderId="0" xfId="0" applyFont="1" applyFill="1" applyAlignment="1" applyProtection="1">
      <alignment vertical="center"/>
      <protection locked="0"/>
    </xf>
    <xf numFmtId="0" fontId="75" fillId="14" borderId="86" xfId="0" applyFont="1" applyFill="1" applyBorder="1" applyAlignment="1" applyProtection="1">
      <alignment horizontal="left" vertical="center" wrapText="1"/>
      <protection locked="0"/>
    </xf>
    <xf numFmtId="0" fontId="6" fillId="14" borderId="102" xfId="0" applyFont="1" applyFill="1" applyBorder="1" applyAlignment="1" applyProtection="1">
      <alignment vertical="center" wrapText="1"/>
      <protection locked="0"/>
    </xf>
    <xf numFmtId="0" fontId="17" fillId="14" borderId="91" xfId="0" applyFont="1" applyFill="1" applyBorder="1" applyAlignment="1" applyProtection="1">
      <alignment horizontal="left" vertical="center" wrapText="1"/>
      <protection locked="0"/>
    </xf>
    <xf numFmtId="0" fontId="5" fillId="14" borderId="81" xfId="0" applyFont="1" applyFill="1" applyBorder="1" applyAlignment="1" applyProtection="1">
      <alignment horizontal="right"/>
      <protection locked="0"/>
    </xf>
    <xf numFmtId="0" fontId="5" fillId="14" borderId="81" xfId="0" applyFont="1" applyFill="1" applyBorder="1" applyAlignment="1" applyProtection="1">
      <alignment horizontal="center"/>
      <protection locked="0"/>
    </xf>
    <xf numFmtId="0" fontId="5" fillId="14" borderId="81" xfId="0" applyFont="1" applyFill="1" applyBorder="1" applyProtection="1">
      <protection locked="0"/>
    </xf>
    <xf numFmtId="0" fontId="2" fillId="14" borderId="81" xfId="0" applyFont="1" applyFill="1" applyBorder="1" applyAlignment="1" applyProtection="1">
      <alignment shrinkToFit="1"/>
      <protection locked="0"/>
    </xf>
    <xf numFmtId="0" fontId="2" fillId="14" borderId="81" xfId="0" applyFont="1" applyFill="1" applyBorder="1" applyProtection="1">
      <protection locked="0"/>
    </xf>
    <xf numFmtId="0" fontId="6" fillId="14" borderId="81" xfId="0" applyFont="1" applyFill="1" applyBorder="1" applyProtection="1">
      <protection locked="0"/>
    </xf>
    <xf numFmtId="0" fontId="44" fillId="14" borderId="0" xfId="0" applyFont="1" applyFill="1" applyProtection="1">
      <protection locked="0"/>
    </xf>
    <xf numFmtId="0" fontId="17" fillId="16" borderId="86" xfId="0" applyFont="1" applyFill="1" applyBorder="1" applyAlignment="1" applyProtection="1">
      <alignment horizontal="left" vertical="center" wrapText="1"/>
      <protection locked="0"/>
    </xf>
    <xf numFmtId="0" fontId="6" fillId="16" borderId="86" xfId="0" applyFont="1" applyFill="1" applyBorder="1" applyAlignment="1" applyProtection="1">
      <alignment horizontal="left" vertical="center" wrapText="1"/>
      <protection locked="0"/>
    </xf>
    <xf numFmtId="0" fontId="6" fillId="16" borderId="97" xfId="0" applyFont="1" applyFill="1" applyBorder="1" applyAlignment="1" applyProtection="1">
      <alignment horizontal="right" vertical="center"/>
      <protection locked="0"/>
    </xf>
    <xf numFmtId="14" fontId="6" fillId="16" borderId="85" xfId="0" applyNumberFormat="1" applyFont="1" applyFill="1" applyBorder="1" applyAlignment="1" applyProtection="1">
      <alignment vertical="center"/>
      <protection locked="0"/>
    </xf>
    <xf numFmtId="14" fontId="6" fillId="16" borderId="85" xfId="0" applyNumberFormat="1" applyFont="1" applyFill="1" applyBorder="1" applyAlignment="1" applyProtection="1">
      <alignment vertical="center" wrapText="1"/>
      <protection locked="0"/>
    </xf>
    <xf numFmtId="14" fontId="6" fillId="16" borderId="91" xfId="0" applyNumberFormat="1" applyFont="1" applyFill="1" applyBorder="1" applyAlignment="1" applyProtection="1">
      <alignment vertical="center" wrapText="1"/>
      <protection locked="0"/>
    </xf>
    <xf numFmtId="0" fontId="66" fillId="16" borderId="86" xfId="0" applyFont="1" applyFill="1" applyBorder="1" applyAlignment="1" applyProtection="1">
      <alignment horizontal="left" vertical="center" wrapText="1"/>
      <protection locked="0"/>
    </xf>
    <xf numFmtId="14" fontId="17" fillId="16" borderId="86" xfId="0" applyNumberFormat="1" applyFont="1" applyFill="1" applyBorder="1" applyAlignment="1" applyProtection="1">
      <alignment vertical="center" wrapText="1"/>
      <protection locked="0"/>
    </xf>
    <xf numFmtId="0" fontId="6" fillId="16" borderId="86" xfId="0" applyFont="1" applyFill="1" applyBorder="1" applyAlignment="1" applyProtection="1">
      <alignment horizontal="left" vertical="center" wrapText="1" shrinkToFit="1"/>
      <protection locked="0"/>
    </xf>
    <xf numFmtId="0" fontId="2" fillId="16" borderId="97" xfId="0" applyFont="1" applyFill="1" applyBorder="1" applyAlignment="1" applyProtection="1">
      <alignment vertical="center" shrinkToFit="1"/>
      <protection locked="0"/>
    </xf>
    <xf numFmtId="0" fontId="2" fillId="16" borderId="95" xfId="0" applyFont="1" applyFill="1" applyBorder="1" applyAlignment="1" applyProtection="1">
      <alignment vertical="center" shrinkToFit="1"/>
      <protection locked="0"/>
    </xf>
    <xf numFmtId="14" fontId="74" fillId="16" borderId="102" xfId="0" applyNumberFormat="1" applyFont="1" applyFill="1" applyBorder="1" applyAlignment="1" applyProtection="1">
      <alignment horizontal="left" vertical="center" wrapText="1"/>
      <protection locked="0"/>
    </xf>
    <xf numFmtId="14" fontId="4" fillId="16" borderId="89" xfId="0" applyNumberFormat="1" applyFont="1" applyFill="1" applyBorder="1" applyAlignment="1" applyProtection="1">
      <alignment vertical="center" wrapText="1"/>
      <protection locked="0"/>
    </xf>
    <xf numFmtId="0" fontId="6" fillId="16" borderId="97" xfId="0" applyFont="1" applyFill="1" applyBorder="1" applyAlignment="1" applyProtection="1">
      <alignment vertical="center"/>
      <protection locked="0"/>
    </xf>
    <xf numFmtId="14" fontId="6" fillId="16" borderId="89" xfId="0" applyNumberFormat="1" applyFont="1" applyFill="1" applyBorder="1" applyAlignment="1" applyProtection="1">
      <alignment vertical="center" wrapText="1"/>
      <protection locked="0"/>
    </xf>
    <xf numFmtId="0" fontId="2" fillId="16" borderId="97" xfId="0" applyFont="1" applyFill="1" applyBorder="1" applyAlignment="1" applyProtection="1">
      <alignment vertical="center"/>
      <protection locked="0"/>
    </xf>
    <xf numFmtId="0" fontId="2" fillId="16" borderId="95" xfId="0" applyFont="1" applyFill="1" applyBorder="1" applyAlignment="1" applyProtection="1">
      <alignment vertical="center"/>
      <protection locked="0"/>
    </xf>
    <xf numFmtId="0" fontId="75" fillId="16" borderId="89" xfId="0" applyFont="1" applyFill="1" applyBorder="1" applyAlignment="1" applyProtection="1">
      <alignment vertical="center" wrapText="1"/>
      <protection locked="0"/>
    </xf>
    <xf numFmtId="14" fontId="6" fillId="16" borderId="86" xfId="0" applyNumberFormat="1" applyFont="1" applyFill="1" applyBorder="1" applyAlignment="1" applyProtection="1">
      <alignment vertical="center" wrapText="1"/>
      <protection locked="0"/>
    </xf>
    <xf numFmtId="0" fontId="6" fillId="16" borderId="117" xfId="0" applyFont="1" applyFill="1" applyBorder="1" applyAlignment="1" applyProtection="1">
      <alignment vertical="center"/>
      <protection locked="0"/>
    </xf>
    <xf numFmtId="14" fontId="6" fillId="16" borderId="67" xfId="0" applyNumberFormat="1" applyFont="1" applyFill="1" applyBorder="1" applyAlignment="1" applyProtection="1">
      <alignment vertical="center" wrapText="1"/>
      <protection locked="0"/>
    </xf>
    <xf numFmtId="0" fontId="2" fillId="16" borderId="119" xfId="0" applyFont="1" applyFill="1" applyBorder="1" applyAlignment="1" applyProtection="1">
      <alignment vertical="center"/>
      <protection locked="0"/>
    </xf>
    <xf numFmtId="0" fontId="6" fillId="16" borderId="89" xfId="0" applyFont="1" applyFill="1" applyBorder="1" applyAlignment="1" applyProtection="1">
      <alignment vertical="center" wrapText="1"/>
      <protection locked="0"/>
    </xf>
    <xf numFmtId="0" fontId="2" fillId="16" borderId="95" xfId="0" applyFont="1" applyFill="1" applyBorder="1" applyAlignment="1" applyProtection="1">
      <alignment vertical="center" wrapText="1"/>
      <protection locked="0"/>
    </xf>
    <xf numFmtId="0" fontId="6" fillId="16" borderId="86" xfId="0" applyFont="1" applyFill="1" applyBorder="1" applyAlignment="1" applyProtection="1">
      <alignment vertical="center" wrapText="1"/>
      <protection locked="0"/>
    </xf>
    <xf numFmtId="14" fontId="75" fillId="16" borderId="86" xfId="0" applyNumberFormat="1" applyFont="1" applyFill="1" applyBorder="1" applyAlignment="1" applyProtection="1">
      <alignment vertical="center" wrapText="1"/>
      <protection locked="0"/>
    </xf>
    <xf numFmtId="0" fontId="6" fillId="16" borderId="84" xfId="0" applyFont="1" applyFill="1" applyBorder="1" applyAlignment="1" applyProtection="1">
      <alignment vertical="center"/>
      <protection locked="0"/>
    </xf>
    <xf numFmtId="0" fontId="71" fillId="16" borderId="91" xfId="0" applyFont="1" applyFill="1" applyBorder="1" applyAlignment="1" applyProtection="1">
      <alignment vertical="center" wrapText="1"/>
      <protection locked="0"/>
    </xf>
    <xf numFmtId="0" fontId="2" fillId="16" borderId="92" xfId="0" applyFont="1" applyFill="1" applyBorder="1" applyAlignment="1" applyProtection="1">
      <alignment vertical="center"/>
      <protection locked="0"/>
    </xf>
    <xf numFmtId="0" fontId="2" fillId="16" borderId="87" xfId="0" applyFont="1" applyFill="1" applyBorder="1" applyAlignment="1" applyProtection="1">
      <alignment vertical="center"/>
      <protection locked="0"/>
    </xf>
    <xf numFmtId="0" fontId="6" fillId="16" borderId="0" xfId="0" applyFont="1" applyFill="1" applyAlignment="1" applyProtection="1">
      <alignment vertical="center" wrapText="1"/>
      <protection locked="0"/>
    </xf>
    <xf numFmtId="0" fontId="6" fillId="16" borderId="91" xfId="0" applyFont="1" applyFill="1" applyBorder="1" applyAlignment="1" applyProtection="1">
      <alignment horizontal="left" vertical="center" wrapText="1"/>
      <protection locked="0"/>
    </xf>
    <xf numFmtId="0" fontId="71" fillId="16" borderId="86" xfId="0" applyFont="1" applyFill="1" applyBorder="1" applyAlignment="1" applyProtection="1">
      <alignment vertical="center" wrapText="1"/>
      <protection locked="0"/>
    </xf>
    <xf numFmtId="0" fontId="75" fillId="16" borderId="86" xfId="0" applyFont="1" applyFill="1" applyBorder="1" applyAlignment="1" applyProtection="1">
      <alignment horizontal="left" vertical="center" wrapText="1"/>
      <protection locked="0"/>
    </xf>
    <xf numFmtId="0" fontId="71" fillId="16" borderId="0" xfId="0" applyFont="1" applyFill="1" applyAlignment="1" applyProtection="1">
      <alignment horizontal="left" vertical="center" wrapText="1"/>
      <protection locked="0"/>
    </xf>
    <xf numFmtId="0" fontId="4" fillId="16" borderId="86" xfId="0" applyFont="1" applyFill="1" applyBorder="1" applyAlignment="1" applyProtection="1">
      <alignment vertical="center" wrapText="1"/>
      <protection locked="0"/>
    </xf>
    <xf numFmtId="0" fontId="69" fillId="16" borderId="91" xfId="0" applyFont="1" applyFill="1" applyBorder="1" applyAlignment="1" applyProtection="1">
      <alignment horizontal="left" vertical="center" wrapText="1"/>
      <protection locked="0"/>
    </xf>
    <xf numFmtId="0" fontId="17" fillId="16" borderId="91" xfId="0" applyFont="1" applyFill="1" applyBorder="1" applyAlignment="1" applyProtection="1">
      <alignment horizontal="left" vertical="center" wrapText="1"/>
      <protection locked="0"/>
    </xf>
    <xf numFmtId="0" fontId="71" fillId="16" borderId="86" xfId="0" applyFont="1" applyFill="1" applyBorder="1" applyAlignment="1" applyProtection="1">
      <alignment horizontal="left" vertical="center" wrapText="1"/>
      <protection locked="0"/>
    </xf>
    <xf numFmtId="0" fontId="4" fillId="16" borderId="86" xfId="0" applyFont="1" applyFill="1" applyBorder="1" applyAlignment="1" applyProtection="1">
      <alignment horizontal="left" vertical="center" wrapText="1"/>
      <protection locked="0"/>
    </xf>
    <xf numFmtId="0" fontId="69" fillId="16" borderId="91" xfId="0" applyFont="1" applyFill="1" applyBorder="1" applyAlignment="1" applyProtection="1">
      <alignment vertical="center" wrapText="1"/>
      <protection locked="0"/>
    </xf>
    <xf numFmtId="14" fontId="66" fillId="16" borderId="86" xfId="0" applyNumberFormat="1" applyFont="1" applyFill="1" applyBorder="1" applyAlignment="1" applyProtection="1">
      <alignment vertical="center" wrapText="1"/>
      <protection locked="0"/>
    </xf>
    <xf numFmtId="0" fontId="75" fillId="16" borderId="101" xfId="0" applyFont="1" applyFill="1" applyBorder="1" applyAlignment="1" applyProtection="1">
      <alignment vertical="center" wrapText="1"/>
      <protection locked="0"/>
    </xf>
    <xf numFmtId="0" fontId="2" fillId="16" borderId="94" xfId="0" applyFont="1" applyFill="1" applyBorder="1" applyAlignment="1" applyProtection="1">
      <alignment vertical="center" shrinkToFit="1"/>
      <protection locked="0"/>
    </xf>
    <xf numFmtId="0" fontId="71" fillId="16" borderId="0" xfId="0" applyFont="1" applyFill="1" applyAlignment="1" applyProtection="1">
      <alignment vertical="center" wrapText="1"/>
      <protection locked="0"/>
    </xf>
    <xf numFmtId="0" fontId="75" fillId="16" borderId="86" xfId="0" applyFont="1" applyFill="1" applyBorder="1" applyAlignment="1" applyProtection="1">
      <alignment vertical="center" wrapText="1"/>
      <protection locked="0"/>
    </xf>
    <xf numFmtId="0" fontId="69" fillId="16" borderId="86" xfId="0" applyFont="1" applyFill="1" applyBorder="1" applyAlignment="1" applyProtection="1">
      <alignment horizontal="left" vertical="center" wrapText="1"/>
      <protection locked="0"/>
    </xf>
    <xf numFmtId="0" fontId="6" fillId="16" borderId="91" xfId="0" applyFont="1" applyFill="1" applyBorder="1" applyAlignment="1" applyProtection="1">
      <alignment vertical="center" wrapText="1"/>
      <protection locked="0"/>
    </xf>
    <xf numFmtId="0" fontId="2" fillId="16" borderId="84" xfId="0" applyFont="1" applyFill="1" applyBorder="1" applyAlignment="1" applyProtection="1">
      <alignment vertical="center" shrinkToFit="1"/>
      <protection locked="0"/>
    </xf>
    <xf numFmtId="0" fontId="2" fillId="16" borderId="88" xfId="0" applyFont="1" applyFill="1" applyBorder="1" applyAlignment="1" applyProtection="1">
      <alignment vertical="center" shrinkToFit="1"/>
      <protection locked="0"/>
    </xf>
    <xf numFmtId="0" fontId="17" fillId="16" borderId="0" xfId="0" applyFont="1" applyFill="1" applyAlignment="1" applyProtection="1">
      <alignment vertical="center" wrapText="1"/>
      <protection locked="0"/>
    </xf>
    <xf numFmtId="14" fontId="71" fillId="16" borderId="86" xfId="0" applyNumberFormat="1" applyFont="1" applyFill="1" applyBorder="1" applyAlignment="1" applyProtection="1">
      <alignment vertical="center" wrapText="1"/>
      <protection locked="0"/>
    </xf>
    <xf numFmtId="0" fontId="70" fillId="16" borderId="0" xfId="0" applyFont="1" applyFill="1" applyAlignment="1" applyProtection="1">
      <alignment vertical="center" wrapText="1"/>
      <protection locked="0"/>
    </xf>
    <xf numFmtId="0" fontId="69" fillId="16" borderId="86" xfId="0" applyFont="1" applyFill="1" applyBorder="1" applyAlignment="1" applyProtection="1">
      <alignment vertical="center" wrapText="1"/>
      <protection locked="0"/>
    </xf>
    <xf numFmtId="0" fontId="71" fillId="16" borderId="102" xfId="0" applyFont="1" applyFill="1" applyBorder="1" applyAlignment="1" applyProtection="1">
      <alignment vertical="center" wrapText="1"/>
      <protection locked="0"/>
    </xf>
    <xf numFmtId="0" fontId="66" fillId="16" borderId="125" xfId="0" applyFont="1" applyFill="1" applyBorder="1" applyAlignment="1" applyProtection="1">
      <alignment horizontal="left" vertical="center" wrapText="1"/>
      <protection locked="0"/>
    </xf>
    <xf numFmtId="0" fontId="2" fillId="16" borderId="117" xfId="0" applyFont="1" applyFill="1" applyBorder="1" applyAlignment="1" applyProtection="1">
      <alignment vertical="center" shrinkToFit="1"/>
      <protection locked="0"/>
    </xf>
    <xf numFmtId="0" fontId="2" fillId="16" borderId="119" xfId="0" applyFont="1" applyFill="1" applyBorder="1" applyAlignment="1" applyProtection="1">
      <alignment vertical="center" shrinkToFit="1"/>
      <protection locked="0"/>
    </xf>
    <xf numFmtId="0" fontId="71" fillId="16" borderId="96" xfId="0" applyFont="1" applyFill="1" applyBorder="1" applyAlignment="1" applyProtection="1">
      <alignment vertical="center" wrapText="1"/>
      <protection locked="0"/>
    </xf>
    <xf numFmtId="0" fontId="2" fillId="16" borderId="87" xfId="0" applyFont="1" applyFill="1" applyBorder="1" applyAlignment="1" applyProtection="1">
      <alignment vertical="center" shrinkToFit="1"/>
      <protection locked="0"/>
    </xf>
    <xf numFmtId="14" fontId="75" fillId="16" borderId="0" xfId="0" applyNumberFormat="1" applyFont="1" applyFill="1" applyAlignment="1" applyProtection="1">
      <alignment vertical="center" wrapText="1"/>
      <protection locked="0"/>
    </xf>
    <xf numFmtId="0" fontId="2" fillId="16" borderId="139" xfId="0" applyFont="1" applyFill="1" applyBorder="1" applyAlignment="1" applyProtection="1">
      <alignment vertical="center" shrinkToFit="1"/>
      <protection locked="0"/>
    </xf>
    <xf numFmtId="0" fontId="2" fillId="16" borderId="140" xfId="0" applyFont="1" applyFill="1" applyBorder="1" applyAlignment="1" applyProtection="1">
      <alignment vertical="center" shrinkToFit="1"/>
      <protection locked="0"/>
    </xf>
    <xf numFmtId="0" fontId="66" fillId="16" borderId="0" xfId="0" applyFont="1" applyFill="1" applyAlignment="1" applyProtection="1">
      <alignment vertical="center" wrapText="1"/>
      <protection locked="0"/>
    </xf>
    <xf numFmtId="0" fontId="17" fillId="16" borderId="142" xfId="0" applyFont="1" applyFill="1" applyBorder="1" applyAlignment="1" applyProtection="1">
      <alignment vertical="center" wrapText="1"/>
      <protection locked="0"/>
    </xf>
    <xf numFmtId="0" fontId="2" fillId="14" borderId="149" xfId="0" applyFont="1" applyFill="1" applyBorder="1" applyAlignment="1" applyProtection="1">
      <alignment vertical="center"/>
      <protection locked="0"/>
    </xf>
    <xf numFmtId="0" fontId="2" fillId="14" borderId="150" xfId="0" applyFont="1" applyFill="1" applyBorder="1" applyAlignment="1" applyProtection="1">
      <alignment vertical="center"/>
      <protection locked="0"/>
    </xf>
    <xf numFmtId="0" fontId="2" fillId="14" borderId="151" xfId="0" applyFont="1" applyFill="1" applyBorder="1" applyAlignment="1" applyProtection="1">
      <alignment vertical="center"/>
      <protection locked="0"/>
    </xf>
    <xf numFmtId="0" fontId="2" fillId="16" borderId="153" xfId="0" applyFont="1" applyFill="1" applyBorder="1" applyAlignment="1" applyProtection="1">
      <alignment vertical="center"/>
      <protection locked="0"/>
    </xf>
    <xf numFmtId="14" fontId="6" fillId="16" borderId="152" xfId="0" applyNumberFormat="1" applyFont="1" applyFill="1" applyBorder="1" applyAlignment="1" applyProtection="1">
      <alignment vertical="center" wrapText="1"/>
      <protection locked="0"/>
    </xf>
    <xf numFmtId="0" fontId="71" fillId="14" borderId="155" xfId="0" applyFont="1" applyFill="1" applyBorder="1" applyAlignment="1" applyProtection="1">
      <alignment vertical="center" wrapText="1"/>
      <protection locked="0"/>
    </xf>
    <xf numFmtId="14" fontId="6" fillId="14" borderId="154" xfId="0" applyNumberFormat="1" applyFont="1" applyFill="1" applyBorder="1" applyAlignment="1" applyProtection="1">
      <alignment vertical="center" wrapText="1"/>
      <protection locked="0"/>
    </xf>
    <xf numFmtId="0" fontId="69" fillId="14" borderId="86" xfId="0" applyFont="1" applyFill="1" applyBorder="1" applyAlignment="1" applyProtection="1">
      <alignment horizontal="left" vertical="center" wrapText="1" shrinkToFit="1"/>
      <protection locked="0"/>
    </xf>
    <xf numFmtId="14" fontId="69" fillId="16" borderId="86" xfId="0" applyNumberFormat="1" applyFont="1" applyFill="1" applyBorder="1" applyAlignment="1" applyProtection="1">
      <alignment vertical="center" wrapText="1"/>
      <protection locked="0"/>
    </xf>
    <xf numFmtId="0" fontId="69" fillId="14" borderId="0" xfId="0" applyFont="1" applyFill="1" applyAlignment="1" applyProtection="1">
      <alignment vertical="center" wrapText="1"/>
      <protection locked="0"/>
    </xf>
    <xf numFmtId="0" fontId="85" fillId="14" borderId="86" xfId="0" applyFont="1" applyFill="1" applyBorder="1" applyAlignment="1" applyProtection="1">
      <alignment horizontal="left" vertical="center" wrapText="1"/>
      <protection locked="0"/>
    </xf>
    <xf numFmtId="14" fontId="4" fillId="14" borderId="102" xfId="0" applyNumberFormat="1" applyFont="1" applyFill="1" applyBorder="1" applyAlignment="1" applyProtection="1">
      <alignment horizontal="left" vertical="center" wrapText="1"/>
      <protection locked="0"/>
    </xf>
    <xf numFmtId="0" fontId="6" fillId="14" borderId="142" xfId="0" applyFont="1" applyFill="1" applyBorder="1" applyAlignment="1" applyProtection="1">
      <alignment horizontal="left" vertical="center" wrapText="1" shrinkToFit="1"/>
      <protection locked="0"/>
    </xf>
    <xf numFmtId="0" fontId="6" fillId="14" borderId="86" xfId="0" applyFont="1" applyFill="1" applyBorder="1" applyAlignment="1" applyProtection="1">
      <alignment horizontal="left" vertical="top" wrapText="1"/>
      <protection locked="0"/>
    </xf>
    <xf numFmtId="0" fontId="86" fillId="14" borderId="86" xfId="0" applyFont="1" applyFill="1" applyBorder="1" applyAlignment="1" applyProtection="1">
      <alignment horizontal="left" vertical="center" wrapText="1"/>
      <protection locked="0"/>
    </xf>
    <xf numFmtId="14" fontId="87" fillId="14" borderId="104" xfId="0" applyNumberFormat="1" applyFont="1" applyFill="1" applyBorder="1" applyAlignment="1" applyProtection="1">
      <alignment vertical="center" wrapText="1" shrinkToFit="1"/>
      <protection locked="0"/>
    </xf>
    <xf numFmtId="0" fontId="2" fillId="14" borderId="86" xfId="0" applyFont="1" applyFill="1" applyBorder="1" applyAlignment="1" applyProtection="1">
      <alignment vertical="center" shrinkToFit="1"/>
      <protection locked="0"/>
    </xf>
    <xf numFmtId="0" fontId="6" fillId="14" borderId="102" xfId="0" applyFont="1" applyFill="1" applyBorder="1" applyAlignment="1" applyProtection="1">
      <alignment horizontal="left" vertical="center" wrapText="1"/>
      <protection locked="0"/>
    </xf>
    <xf numFmtId="14" fontId="6" fillId="14" borderId="154" xfId="0" applyNumberFormat="1" applyFont="1" applyFill="1" applyBorder="1" applyAlignment="1" applyProtection="1">
      <alignment vertical="center"/>
      <protection locked="0"/>
    </xf>
    <xf numFmtId="0" fontId="88" fillId="14" borderId="86" xfId="0" applyFont="1" applyFill="1" applyBorder="1" applyAlignment="1" applyProtection="1">
      <alignment vertical="center" wrapText="1"/>
      <protection locked="0"/>
    </xf>
    <xf numFmtId="0" fontId="89" fillId="14" borderId="86" xfId="0" applyFont="1" applyFill="1" applyBorder="1" applyAlignment="1" applyProtection="1">
      <alignment horizontal="left" vertical="center" wrapText="1"/>
      <protection locked="0"/>
    </xf>
    <xf numFmtId="0" fontId="89" fillId="14" borderId="103" xfId="0" applyFont="1" applyFill="1" applyBorder="1" applyAlignment="1" applyProtection="1">
      <alignment vertical="center" wrapText="1"/>
      <protection locked="0"/>
    </xf>
    <xf numFmtId="0" fontId="91" fillId="14" borderId="86" xfId="0" applyFont="1" applyFill="1" applyBorder="1" applyAlignment="1" applyProtection="1">
      <alignment horizontal="left" vertical="center" wrapText="1"/>
      <protection locked="0"/>
    </xf>
    <xf numFmtId="0" fontId="6" fillId="14" borderId="141" xfId="0" applyFont="1" applyFill="1" applyBorder="1" applyAlignment="1" applyProtection="1">
      <alignment vertical="center" wrapText="1"/>
      <protection locked="0"/>
    </xf>
    <xf numFmtId="0" fontId="6" fillId="14" borderId="0" xfId="0" applyFont="1" applyFill="1" applyAlignment="1" applyProtection="1">
      <alignment horizontal="left" vertical="center" wrapText="1"/>
      <protection locked="0"/>
    </xf>
    <xf numFmtId="14" fontId="6" fillId="14" borderId="157" xfId="0" applyNumberFormat="1" applyFont="1" applyFill="1" applyBorder="1" applyAlignment="1" applyProtection="1">
      <alignment vertical="center" wrapText="1" shrinkToFit="1"/>
      <protection locked="0"/>
    </xf>
    <xf numFmtId="0" fontId="90" fillId="14" borderId="86" xfId="0" applyFont="1" applyFill="1" applyBorder="1" applyAlignment="1" applyProtection="1">
      <alignment horizontal="left" vertical="center" wrapText="1"/>
      <protection locked="0"/>
    </xf>
    <xf numFmtId="0" fontId="6" fillId="0" borderId="156" xfId="0" applyFont="1" applyBorder="1" applyAlignment="1" applyProtection="1">
      <alignment horizontal="left" vertical="center" wrapText="1"/>
      <protection locked="0"/>
    </xf>
    <xf numFmtId="0" fontId="71" fillId="14" borderId="0" xfId="0" applyFont="1" applyFill="1" applyAlignment="1" applyProtection="1">
      <alignment horizontal="left" vertical="top" wrapText="1"/>
      <protection locked="0"/>
    </xf>
    <xf numFmtId="0" fontId="6" fillId="14" borderId="0" xfId="0" applyFont="1" applyFill="1" applyAlignment="1" applyProtection="1">
      <alignment vertical="top" wrapText="1"/>
      <protection locked="0"/>
    </xf>
    <xf numFmtId="0" fontId="6" fillId="14" borderId="91" xfId="0" applyFont="1" applyFill="1" applyBorder="1" applyAlignment="1" applyProtection="1">
      <alignment vertical="top" wrapText="1" shrinkToFit="1"/>
      <protection locked="0"/>
    </xf>
    <xf numFmtId="0" fontId="17" fillId="14" borderId="91" xfId="0" applyFont="1" applyFill="1" applyBorder="1" applyAlignment="1" applyProtection="1">
      <alignment vertical="top" wrapText="1"/>
      <protection locked="0"/>
    </xf>
    <xf numFmtId="0" fontId="69" fillId="14" borderId="86" xfId="0" applyFont="1" applyFill="1" applyBorder="1" applyAlignment="1" applyProtection="1">
      <alignment horizontal="left" vertical="top" wrapText="1"/>
      <protection locked="0"/>
    </xf>
    <xf numFmtId="0" fontId="5" fillId="14" borderId="86" xfId="0" applyFont="1" applyFill="1" applyBorder="1" applyAlignment="1" applyProtection="1">
      <alignment horizontal="left" vertical="center" wrapText="1"/>
      <protection locked="0"/>
    </xf>
    <xf numFmtId="0" fontId="5" fillId="14" borderId="86" xfId="0" applyFont="1" applyFill="1" applyBorder="1" applyAlignment="1" applyProtection="1">
      <alignment horizontal="left" vertical="top" wrapText="1"/>
      <protection locked="0"/>
    </xf>
    <xf numFmtId="14" fontId="5" fillId="14" borderId="91" xfId="0" applyNumberFormat="1" applyFont="1" applyFill="1" applyBorder="1" applyAlignment="1" applyProtection="1">
      <alignment vertical="center" wrapText="1"/>
      <protection locked="0"/>
    </xf>
    <xf numFmtId="14" fontId="5" fillId="14" borderId="86" xfId="0" applyNumberFormat="1" applyFont="1" applyFill="1" applyBorder="1" applyAlignment="1" applyProtection="1">
      <alignment horizontal="left" vertical="center" wrapText="1"/>
      <protection locked="0"/>
    </xf>
    <xf numFmtId="14" fontId="5" fillId="14" borderId="86" xfId="0" applyNumberFormat="1" applyFont="1" applyFill="1" applyBorder="1" applyAlignment="1" applyProtection="1">
      <alignment vertical="center" wrapText="1"/>
      <protection locked="0"/>
    </xf>
    <xf numFmtId="0" fontId="5" fillId="14" borderId="89" xfId="0" applyFont="1" applyFill="1" applyBorder="1" applyAlignment="1" applyProtection="1">
      <alignment horizontal="left" vertical="center" wrapText="1"/>
      <protection locked="0"/>
    </xf>
    <xf numFmtId="14" fontId="92" fillId="14" borderId="86" xfId="0" applyNumberFormat="1" applyFont="1" applyFill="1" applyBorder="1" applyAlignment="1" applyProtection="1">
      <alignment horizontal="left" vertical="center" wrapText="1"/>
      <protection locked="0"/>
    </xf>
    <xf numFmtId="14" fontId="5" fillId="14" borderId="104" xfId="0" applyNumberFormat="1" applyFont="1" applyFill="1" applyBorder="1" applyAlignment="1" applyProtection="1">
      <alignment vertical="top" wrapText="1" shrinkToFit="1"/>
      <protection locked="0"/>
    </xf>
    <xf numFmtId="0" fontId="78" fillId="16" borderId="86" xfId="0" applyFont="1" applyFill="1" applyBorder="1" applyAlignment="1" applyProtection="1">
      <alignment horizontal="left" vertical="center" wrapText="1"/>
      <protection locked="0"/>
    </xf>
    <xf numFmtId="0" fontId="5" fillId="14" borderId="0" xfId="0" applyFont="1" applyFill="1" applyAlignment="1" applyProtection="1">
      <alignment vertical="center" wrapText="1"/>
      <protection locked="0"/>
    </xf>
    <xf numFmtId="14" fontId="91" fillId="14" borderId="86" xfId="0" applyNumberFormat="1" applyFont="1" applyFill="1" applyBorder="1" applyAlignment="1" applyProtection="1">
      <alignment horizontal="left" vertical="top" wrapText="1"/>
      <protection locked="0"/>
    </xf>
    <xf numFmtId="0" fontId="6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top" shrinkToFit="1"/>
      <protection locked="0"/>
    </xf>
    <xf numFmtId="0" fontId="17" fillId="0" borderId="0" xfId="0" applyFont="1" applyAlignment="1">
      <alignment horizontal="left" vertical="top" shrinkToFit="1"/>
    </xf>
    <xf numFmtId="0" fontId="17" fillId="0" borderId="0" xfId="0" applyFont="1" applyAlignment="1" applyProtection="1">
      <alignment horizontal="right" vertical="top" shrinkToFit="1"/>
      <protection locked="0"/>
    </xf>
    <xf numFmtId="0" fontId="17" fillId="0" borderId="0" xfId="0" applyFont="1" applyAlignment="1">
      <alignment horizontal="right" vertical="top" shrinkToFit="1"/>
    </xf>
    <xf numFmtId="0" fontId="6" fillId="0" borderId="79" xfId="0" applyFont="1" applyBorder="1" applyAlignment="1" applyProtection="1">
      <alignment horizontal="right" vertical="center"/>
      <protection locked="0"/>
    </xf>
    <xf numFmtId="0" fontId="6" fillId="0" borderId="79" xfId="0" applyFont="1" applyBorder="1" applyAlignment="1" applyProtection="1">
      <alignment horizontal="center" vertical="center" shrinkToFit="1"/>
      <protection locked="0"/>
    </xf>
    <xf numFmtId="0" fontId="17" fillId="0" borderId="79" xfId="0" applyFont="1" applyBorder="1" applyAlignment="1" applyProtection="1">
      <alignment vertical="center" shrinkToFit="1"/>
      <protection locked="0"/>
    </xf>
    <xf numFmtId="0" fontId="17" fillId="0" borderId="79" xfId="0" applyFont="1" applyBorder="1" applyAlignment="1">
      <alignment vertical="center" shrinkToFit="1"/>
    </xf>
    <xf numFmtId="0" fontId="17" fillId="0" borderId="79" xfId="0" applyFont="1" applyBorder="1" applyAlignment="1" applyProtection="1">
      <alignment vertical="center"/>
      <protection locked="0"/>
    </xf>
    <xf numFmtId="0" fontId="17" fillId="0" borderId="79" xfId="0" applyFont="1" applyBorder="1" applyAlignment="1">
      <alignment vertical="center"/>
    </xf>
    <xf numFmtId="0" fontId="6" fillId="14" borderId="111" xfId="0" applyFont="1" applyFill="1" applyBorder="1" applyAlignment="1" applyProtection="1">
      <alignment horizontal="center" vertical="center"/>
      <protection locked="0"/>
    </xf>
    <xf numFmtId="0" fontId="6" fillId="14" borderId="112" xfId="0" applyFont="1" applyFill="1" applyBorder="1" applyAlignment="1" applyProtection="1">
      <alignment horizontal="center" vertical="center"/>
      <protection locked="0"/>
    </xf>
    <xf numFmtId="0" fontId="6" fillId="14" borderId="113" xfId="0" applyFont="1" applyFill="1" applyBorder="1" applyAlignment="1" applyProtection="1">
      <alignment horizontal="center" vertical="center"/>
      <protection locked="0"/>
    </xf>
    <xf numFmtId="0" fontId="6" fillId="14" borderId="114" xfId="0" applyFont="1" applyFill="1" applyBorder="1" applyAlignment="1" applyProtection="1">
      <alignment horizontal="center" vertical="center"/>
      <protection locked="0"/>
    </xf>
    <xf numFmtId="0" fontId="6" fillId="14" borderId="115" xfId="0" applyFont="1" applyFill="1" applyBorder="1" applyAlignment="1" applyProtection="1">
      <alignment horizontal="center" vertical="center"/>
      <protection locked="0"/>
    </xf>
    <xf numFmtId="0" fontId="6" fillId="14" borderId="116" xfId="0" applyFont="1" applyFill="1" applyBorder="1" applyAlignment="1" applyProtection="1">
      <alignment horizontal="center" vertical="center"/>
      <protection locked="0"/>
    </xf>
    <xf numFmtId="0" fontId="6" fillId="14" borderId="120" xfId="0" applyFont="1" applyFill="1" applyBorder="1" applyAlignment="1" applyProtection="1">
      <alignment horizontal="center" vertical="center"/>
      <protection locked="0"/>
    </xf>
    <xf numFmtId="0" fontId="6" fillId="14" borderId="121" xfId="0" applyFont="1" applyFill="1" applyBorder="1" applyAlignment="1" applyProtection="1">
      <alignment horizontal="center" vertical="center"/>
      <protection locked="0"/>
    </xf>
    <xf numFmtId="0" fontId="6" fillId="14" borderId="122" xfId="0" applyFont="1" applyFill="1" applyBorder="1" applyAlignment="1" applyProtection="1">
      <alignment horizontal="center" vertical="center"/>
      <protection locked="0"/>
    </xf>
    <xf numFmtId="56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114" xfId="0" applyFont="1" applyBorder="1" applyAlignment="1" applyProtection="1">
      <alignment horizontal="center" vertical="center"/>
      <protection locked="0"/>
    </xf>
    <xf numFmtId="0" fontId="6" fillId="0" borderId="115" xfId="0" applyFont="1" applyBorder="1" applyAlignment="1" applyProtection="1">
      <alignment horizontal="center" vertical="center"/>
      <protection locked="0"/>
    </xf>
    <xf numFmtId="0" fontId="6" fillId="0" borderId="116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6" fillId="0" borderId="122" xfId="0" applyFont="1" applyBorder="1" applyAlignment="1" applyProtection="1">
      <alignment horizontal="center" vertical="center"/>
      <protection locked="0"/>
    </xf>
    <xf numFmtId="0" fontId="6" fillId="0" borderId="108" xfId="0" applyFont="1" applyBorder="1" applyAlignment="1" applyProtection="1">
      <alignment horizontal="center" vertical="center"/>
      <protection locked="0"/>
    </xf>
    <xf numFmtId="0" fontId="6" fillId="0" borderId="109" xfId="0" applyFont="1" applyBorder="1" applyAlignment="1" applyProtection="1">
      <alignment horizontal="center" vertical="center"/>
      <protection locked="0"/>
    </xf>
    <xf numFmtId="0" fontId="6" fillId="0" borderId="110" xfId="0" applyFont="1" applyBorder="1" applyAlignment="1" applyProtection="1">
      <alignment horizontal="center" vertical="center"/>
      <protection locked="0"/>
    </xf>
    <xf numFmtId="0" fontId="17" fillId="7" borderId="79" xfId="0" applyFont="1" applyFill="1" applyBorder="1" applyAlignment="1" applyProtection="1">
      <alignment vertical="center" shrinkToFit="1"/>
      <protection locked="0"/>
    </xf>
    <xf numFmtId="0" fontId="17" fillId="7" borderId="79" xfId="0" applyFont="1" applyFill="1" applyBorder="1" applyAlignment="1">
      <alignment vertical="center" shrinkToFit="1"/>
    </xf>
    <xf numFmtId="0" fontId="17" fillId="7" borderId="79" xfId="0" applyFont="1" applyFill="1" applyBorder="1" applyAlignment="1" applyProtection="1">
      <alignment vertical="center"/>
      <protection locked="0"/>
    </xf>
    <xf numFmtId="0" fontId="17" fillId="7" borderId="79" xfId="0" applyFont="1" applyFill="1" applyBorder="1" applyAlignment="1">
      <alignment vertical="center"/>
    </xf>
    <xf numFmtId="0" fontId="63" fillId="0" borderId="0" xfId="0" applyFont="1" applyAlignment="1" applyProtection="1">
      <alignment horizontal="center" vertical="top"/>
      <protection locked="0"/>
    </xf>
    <xf numFmtId="0" fontId="17" fillId="0" borderId="143" xfId="0" applyFont="1" applyBorder="1" applyAlignment="1" applyProtection="1">
      <alignment horizontal="left"/>
      <protection locked="0"/>
    </xf>
    <xf numFmtId="56" fontId="17" fillId="0" borderId="143" xfId="0" applyNumberFormat="1" applyFont="1" applyBorder="1" applyAlignment="1" applyProtection="1">
      <alignment horizontal="left"/>
      <protection locked="0"/>
    </xf>
    <xf numFmtId="178" fontId="5" fillId="0" borderId="0" xfId="0" applyNumberFormat="1" applyFont="1" applyAlignment="1">
      <alignment horizontal="center" vertical="center" shrinkToFit="1"/>
    </xf>
    <xf numFmtId="178" fontId="2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horizontal="center" vertical="center" shrinkToFit="1"/>
    </xf>
    <xf numFmtId="178" fontId="17" fillId="0" borderId="72" xfId="0" applyNumberFormat="1" applyFont="1" applyBorder="1" applyAlignment="1">
      <alignment horizontal="center" vertical="center" shrinkToFit="1"/>
    </xf>
    <xf numFmtId="178" fontId="2" fillId="0" borderId="71" xfId="0" applyNumberFormat="1" applyFont="1" applyBorder="1" applyAlignment="1">
      <alignment horizontal="center" vertical="center" shrinkToFit="1"/>
    </xf>
    <xf numFmtId="178" fontId="2" fillId="0" borderId="0" xfId="0" applyNumberFormat="1" applyFont="1" applyAlignment="1">
      <alignment horizontal="center" vertical="center" shrinkToFit="1"/>
    </xf>
    <xf numFmtId="178" fontId="8" fillId="0" borderId="0" xfId="0" applyNumberFormat="1" applyFont="1" applyAlignment="1">
      <alignment horizontal="center" vertical="center" wrapText="1" shrinkToFit="1"/>
    </xf>
    <xf numFmtId="178" fontId="2" fillId="0" borderId="72" xfId="0" applyNumberFormat="1" applyFont="1" applyBorder="1" applyAlignment="1">
      <alignment horizontal="center" vertical="center" shrinkToFit="1"/>
    </xf>
    <xf numFmtId="178" fontId="2" fillId="0" borderId="0" xfId="0" applyNumberFormat="1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2" borderId="11" xfId="0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/>
    </xf>
    <xf numFmtId="0" fontId="0" fillId="2" borderId="7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7" xfId="0" applyBorder="1" applyAlignment="1">
      <alignment horizontal="center" vertical="center" textRotation="255"/>
    </xf>
    <xf numFmtId="0" fontId="0" fillId="0" borderId="4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0" fontId="36" fillId="0" borderId="36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61" fillId="0" borderId="0" xfId="0" applyFont="1" applyAlignment="1">
      <alignment horizontal="right" vertical="center"/>
    </xf>
    <xf numFmtId="0" fontId="0" fillId="0" borderId="0" xfId="0" applyAlignment="1">
      <alignment horizontal="left" vertical="center" shrinkToFit="1"/>
    </xf>
    <xf numFmtId="176" fontId="0" fillId="0" borderId="4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7" fontId="0" fillId="2" borderId="7" xfId="0" applyNumberFormat="1" applyFill="1" applyBorder="1" applyAlignment="1">
      <alignment horizontal="center" vertical="center"/>
    </xf>
    <xf numFmtId="0" fontId="23" fillId="0" borderId="73" xfId="0" applyFont="1" applyBorder="1" applyAlignment="1">
      <alignment horizontal="center" vertical="center" shrinkToFit="1"/>
    </xf>
    <xf numFmtId="0" fontId="23" fillId="0" borderId="68" xfId="0" applyFont="1" applyBorder="1" applyAlignment="1">
      <alignment horizontal="center" vertical="center" shrinkToFit="1"/>
    </xf>
    <xf numFmtId="0" fontId="23" fillId="0" borderId="74" xfId="0" applyFont="1" applyBorder="1" applyAlignment="1">
      <alignment horizontal="center" vertical="center" shrinkToFit="1"/>
    </xf>
    <xf numFmtId="0" fontId="23" fillId="0" borderId="66" xfId="0" applyFont="1" applyBorder="1" applyAlignment="1">
      <alignment horizontal="center" vertical="center" shrinkToFit="1"/>
    </xf>
    <xf numFmtId="0" fontId="23" fillId="0" borderId="67" xfId="0" applyFont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shrinkToFit="1"/>
    </xf>
    <xf numFmtId="0" fontId="23" fillId="0" borderId="32" xfId="0" applyFont="1" applyBorder="1" applyAlignment="1">
      <alignment horizontal="center" vertical="center" shrinkToFit="1"/>
    </xf>
    <xf numFmtId="0" fontId="23" fillId="0" borderId="75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78" xfId="0" applyFont="1" applyBorder="1" applyAlignment="1">
      <alignment horizontal="center" vertical="center" shrinkToFit="1"/>
    </xf>
    <xf numFmtId="0" fontId="23" fillId="0" borderId="53" xfId="0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textRotation="255" shrinkToFit="1"/>
    </xf>
    <xf numFmtId="0" fontId="0" fillId="0" borderId="51" xfId="0" applyBorder="1" applyAlignment="1">
      <alignment horizontal="center" vertical="center" textRotation="255" shrinkToFit="1"/>
    </xf>
    <xf numFmtId="0" fontId="0" fillId="0" borderId="66" xfId="0" applyBorder="1" applyAlignment="1">
      <alignment horizontal="center" vertical="center" textRotation="255" shrinkToFit="1"/>
    </xf>
    <xf numFmtId="0" fontId="0" fillId="0" borderId="32" xfId="0" applyBorder="1" applyAlignment="1">
      <alignment horizontal="left" vertical="center" shrinkToFit="1"/>
    </xf>
    <xf numFmtId="0" fontId="0" fillId="0" borderId="75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77" xfId="0" applyBorder="1" applyAlignment="1">
      <alignment horizontal="left" vertical="center" shrinkToFit="1"/>
    </xf>
    <xf numFmtId="0" fontId="0" fillId="0" borderId="31" xfId="0" applyBorder="1" applyAlignment="1">
      <alignment horizontal="left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64" xfId="0" applyFont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0" fillId="0" borderId="76" xfId="0" applyBorder="1" applyAlignment="1">
      <alignment horizontal="center" vertical="center" textRotation="255" shrinkToFit="1"/>
    </xf>
    <xf numFmtId="0" fontId="0" fillId="0" borderId="65" xfId="0" applyBorder="1" applyAlignment="1">
      <alignment horizontal="center" vertical="center" textRotation="255" shrinkToFit="1"/>
    </xf>
    <xf numFmtId="0" fontId="0" fillId="0" borderId="38" xfId="0" applyBorder="1" applyAlignment="1">
      <alignment horizontal="left" vertical="center" shrinkToFit="1"/>
    </xf>
    <xf numFmtId="0" fontId="0" fillId="0" borderId="78" xfId="0" applyBorder="1" applyAlignment="1">
      <alignment horizontal="left" vertical="center" shrinkToFit="1"/>
    </xf>
    <xf numFmtId="0" fontId="0" fillId="0" borderId="53" xfId="0" applyBorder="1" applyAlignment="1">
      <alignment horizontal="left" vertical="center" shrinkToFit="1"/>
    </xf>
    <xf numFmtId="0" fontId="0" fillId="0" borderId="41" xfId="0" applyBorder="1" applyAlignment="1">
      <alignment horizontal="left" vertical="center" shrinkToFit="1"/>
    </xf>
    <xf numFmtId="0" fontId="0" fillId="0" borderId="64" xfId="0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0" fontId="42" fillId="0" borderId="51" xfId="0" applyFont="1" applyBorder="1" applyAlignment="1" applyProtection="1">
      <alignment horizontal="left" shrinkToFit="1"/>
      <protection locked="0"/>
    </xf>
    <xf numFmtId="0" fontId="42" fillId="0" borderId="0" xfId="0" applyFont="1" applyAlignment="1" applyProtection="1">
      <alignment horizontal="left" shrinkToFit="1"/>
      <protection locked="0"/>
    </xf>
    <xf numFmtId="0" fontId="23" fillId="0" borderId="28" xfId="0" applyFont="1" applyBorder="1" applyAlignment="1">
      <alignment horizontal="center" vertical="center" shrinkToFit="1"/>
    </xf>
    <xf numFmtId="0" fontId="23" fillId="0" borderId="77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 shrinkToFit="1"/>
    </xf>
    <xf numFmtId="0" fontId="41" fillId="0" borderId="41" xfId="0" applyFont="1" applyBorder="1" applyAlignment="1" applyProtection="1">
      <alignment shrinkToFit="1"/>
      <protection locked="0"/>
    </xf>
    <xf numFmtId="0" fontId="41" fillId="0" borderId="9" xfId="0" applyFont="1" applyBorder="1" applyAlignment="1" applyProtection="1">
      <alignment shrinkToFit="1"/>
      <protection locked="0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7" xfId="0" applyBorder="1" applyAlignment="1">
      <alignment horizontal="left" vertical="center" shrinkToFit="1"/>
    </xf>
    <xf numFmtId="0" fontId="22" fillId="0" borderId="0" xfId="0" applyFont="1" applyAlignment="1">
      <alignment horizontal="center" vertical="center" shrinkToFit="1"/>
    </xf>
    <xf numFmtId="0" fontId="0" fillId="0" borderId="67" xfId="0" applyBorder="1" applyAlignment="1">
      <alignment horizontal="right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75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0" fillId="0" borderId="51" xfId="0" applyBorder="1"/>
    <xf numFmtId="0" fontId="0" fillId="0" borderId="66" xfId="0" applyBorder="1"/>
    <xf numFmtId="0" fontId="2" fillId="0" borderId="51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49" fontId="2" fillId="0" borderId="51" xfId="0" applyNumberFormat="1" applyFont="1" applyBorder="1" applyAlignment="1">
      <alignment horizontal="center" vertical="center" shrinkToFit="1"/>
    </xf>
    <xf numFmtId="49" fontId="2" fillId="0" borderId="48" xfId="0" applyNumberFormat="1" applyFont="1" applyBorder="1" applyAlignment="1">
      <alignment horizontal="center" vertical="center" shrinkToFit="1"/>
    </xf>
    <xf numFmtId="49" fontId="2" fillId="0" borderId="0" xfId="0" applyNumberFormat="1" applyFont="1" applyAlignment="1">
      <alignment horizontal="center" vertical="center" shrinkToFit="1"/>
    </xf>
    <xf numFmtId="49" fontId="2" fillId="0" borderId="66" xfId="0" applyNumberFormat="1" applyFont="1" applyBorder="1" applyAlignment="1">
      <alignment horizontal="center" vertical="center" shrinkToFit="1"/>
    </xf>
    <xf numFmtId="49" fontId="2" fillId="0" borderId="57" xfId="0" applyNumberFormat="1" applyFont="1" applyBorder="1" applyAlignment="1">
      <alignment horizontal="center" vertical="center" shrinkToFit="1"/>
    </xf>
    <xf numFmtId="0" fontId="0" fillId="0" borderId="73" xfId="0" applyBorder="1" applyAlignment="1">
      <alignment horizontal="center" vertical="center" textRotation="255"/>
    </xf>
    <xf numFmtId="0" fontId="0" fillId="0" borderId="51" xfId="0" applyBorder="1" applyAlignment="1">
      <alignment horizontal="center" vertical="center" textRotation="255"/>
    </xf>
    <xf numFmtId="0" fontId="0" fillId="0" borderId="66" xfId="0" applyBorder="1" applyAlignment="1">
      <alignment horizontal="center" vertical="center" textRotation="255"/>
    </xf>
    <xf numFmtId="0" fontId="41" fillId="0" borderId="51" xfId="0" applyFont="1" applyBorder="1" applyAlignment="1" applyProtection="1">
      <alignment shrinkToFit="1"/>
      <protection locked="0"/>
    </xf>
    <xf numFmtId="0" fontId="41" fillId="0" borderId="0" xfId="0" applyFont="1" applyAlignment="1" applyProtection="1">
      <alignment shrinkToFit="1"/>
      <protection locked="0"/>
    </xf>
    <xf numFmtId="0" fontId="42" fillId="0" borderId="51" xfId="0" applyFont="1" applyBorder="1" applyAlignment="1" applyProtection="1">
      <alignment horizontal="center" shrinkToFit="1"/>
      <protection locked="0"/>
    </xf>
    <xf numFmtId="0" fontId="42" fillId="0" borderId="0" xfId="0" applyFont="1" applyAlignment="1" applyProtection="1">
      <alignment horizontal="center" shrinkToFit="1"/>
      <protection locked="0"/>
    </xf>
    <xf numFmtId="0" fontId="2" fillId="0" borderId="51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39" fillId="0" borderId="0" xfId="0" applyFont="1" applyAlignment="1" applyProtection="1">
      <alignment shrinkToFit="1"/>
      <protection locked="0"/>
    </xf>
    <xf numFmtId="0" fontId="52" fillId="0" borderId="7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180" fontId="4" fillId="0" borderId="0" xfId="0" applyNumberFormat="1" applyFont="1" applyAlignment="1">
      <alignment horizontal="center" vertical="center"/>
    </xf>
    <xf numFmtId="0" fontId="52" fillId="0" borderId="7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49" fillId="7" borderId="36" xfId="0" applyFont="1" applyFill="1" applyBorder="1" applyAlignment="1">
      <alignment horizontal="center" vertical="center"/>
    </xf>
    <xf numFmtId="0" fontId="49" fillId="7" borderId="75" xfId="0" applyFont="1" applyFill="1" applyBorder="1" applyAlignment="1">
      <alignment horizontal="center" vertical="center"/>
    </xf>
    <xf numFmtId="0" fontId="49" fillId="7" borderId="35" xfId="0" applyFont="1" applyFill="1" applyBorder="1" applyAlignment="1">
      <alignment horizontal="center" vertical="center"/>
    </xf>
    <xf numFmtId="0" fontId="49" fillId="8" borderId="36" xfId="0" applyFont="1" applyFill="1" applyBorder="1" applyAlignment="1">
      <alignment horizontal="center" vertical="center"/>
    </xf>
    <xf numFmtId="0" fontId="49" fillId="8" borderId="75" xfId="0" applyFont="1" applyFill="1" applyBorder="1" applyAlignment="1">
      <alignment horizontal="center" vertical="center"/>
    </xf>
    <xf numFmtId="0" fontId="49" fillId="8" borderId="35" xfId="0" applyFont="1" applyFill="1" applyBorder="1" applyAlignment="1">
      <alignment horizontal="center" vertical="center"/>
    </xf>
    <xf numFmtId="0" fontId="49" fillId="9" borderId="36" xfId="0" applyFont="1" applyFill="1" applyBorder="1" applyAlignment="1">
      <alignment horizontal="center" vertical="center"/>
    </xf>
    <xf numFmtId="0" fontId="49" fillId="9" borderId="75" xfId="0" applyFont="1" applyFill="1" applyBorder="1" applyAlignment="1">
      <alignment horizontal="center" vertical="center"/>
    </xf>
    <xf numFmtId="0" fontId="49" fillId="9" borderId="35" xfId="0" applyFont="1" applyFill="1" applyBorder="1" applyAlignment="1">
      <alignment horizontal="center" vertical="center"/>
    </xf>
    <xf numFmtId="0" fontId="49" fillId="10" borderId="36" xfId="0" applyFont="1" applyFill="1" applyBorder="1" applyAlignment="1">
      <alignment horizontal="center" vertical="center"/>
    </xf>
    <xf numFmtId="0" fontId="49" fillId="10" borderId="75" xfId="0" applyFont="1" applyFill="1" applyBorder="1" applyAlignment="1">
      <alignment horizontal="center" vertical="center"/>
    </xf>
    <xf numFmtId="0" fontId="49" fillId="10" borderId="35" xfId="0" applyFont="1" applyFill="1" applyBorder="1" applyAlignment="1">
      <alignment horizontal="center" vertical="center"/>
    </xf>
    <xf numFmtId="0" fontId="49" fillId="11" borderId="36" xfId="0" applyFont="1" applyFill="1" applyBorder="1" applyAlignment="1">
      <alignment horizontal="center" vertical="center"/>
    </xf>
    <xf numFmtId="0" fontId="49" fillId="11" borderId="75" xfId="0" applyFont="1" applyFill="1" applyBorder="1" applyAlignment="1">
      <alignment horizontal="center" vertical="center"/>
    </xf>
    <xf numFmtId="0" fontId="49" fillId="11" borderId="35" xfId="0" applyFont="1" applyFill="1" applyBorder="1" applyAlignment="1">
      <alignment horizontal="center" vertical="center"/>
    </xf>
    <xf numFmtId="0" fontId="49" fillId="12" borderId="36" xfId="0" applyFont="1" applyFill="1" applyBorder="1" applyAlignment="1">
      <alignment horizontal="center" vertical="center"/>
    </xf>
    <xf numFmtId="0" fontId="49" fillId="12" borderId="75" xfId="0" applyFont="1" applyFill="1" applyBorder="1" applyAlignment="1">
      <alignment horizontal="center" vertical="center"/>
    </xf>
    <xf numFmtId="0" fontId="49" fillId="12" borderId="35" xfId="0" applyFont="1" applyFill="1" applyBorder="1" applyAlignment="1">
      <alignment horizontal="center" vertical="center"/>
    </xf>
    <xf numFmtId="178" fontId="12" fillId="0" borderId="0" xfId="0" applyNumberFormat="1" applyFont="1" applyAlignment="1">
      <alignment horizontal="center" vertical="center" shrinkToFit="1"/>
    </xf>
    <xf numFmtId="178" fontId="11" fillId="0" borderId="28" xfId="0" applyNumberFormat="1" applyFont="1" applyBorder="1" applyAlignment="1">
      <alignment horizontal="center" vertical="center" textRotation="255" shrinkToFit="1"/>
    </xf>
    <xf numFmtId="178" fontId="11" fillId="0" borderId="32" xfId="0" applyNumberFormat="1" applyFont="1" applyBorder="1" applyAlignment="1">
      <alignment horizontal="center" vertical="center" textRotation="255" shrinkToFit="1"/>
    </xf>
    <xf numFmtId="178" fontId="11" fillId="0" borderId="38" xfId="0" applyNumberFormat="1" applyFont="1" applyBorder="1" applyAlignment="1">
      <alignment horizontal="center" vertical="center" textRotation="255" shrinkToFit="1"/>
    </xf>
    <xf numFmtId="0" fontId="11" fillId="0" borderId="28" xfId="0" applyFont="1" applyBorder="1" applyAlignment="1">
      <alignment horizontal="center" vertical="center" textRotation="255" shrinkToFit="1"/>
    </xf>
    <xf numFmtId="0" fontId="11" fillId="0" borderId="32" xfId="0" applyFont="1" applyBorder="1" applyAlignment="1">
      <alignment horizontal="center" vertical="center" textRotation="255" shrinkToFit="1"/>
    </xf>
    <xf numFmtId="0" fontId="11" fillId="0" borderId="40" xfId="0" applyFont="1" applyBorder="1" applyAlignment="1">
      <alignment horizontal="center" vertical="center" textRotation="255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textRotation="255" shrinkToFit="1"/>
    </xf>
    <xf numFmtId="178" fontId="11" fillId="0" borderId="2" xfId="0" applyNumberFormat="1" applyFont="1" applyBorder="1" applyAlignment="1">
      <alignment horizontal="center" vertical="center" textRotation="255" shrinkToFit="1"/>
    </xf>
    <xf numFmtId="178" fontId="11" fillId="0" borderId="16" xfId="0" applyNumberFormat="1" applyFont="1" applyBorder="1" applyAlignment="1">
      <alignment horizontal="center" vertical="center" textRotation="255" shrinkToFit="1"/>
    </xf>
    <xf numFmtId="178" fontId="11" fillId="3" borderId="29" xfId="0" applyNumberFormat="1" applyFont="1" applyFill="1" applyBorder="1" applyAlignment="1">
      <alignment horizontal="center" vertical="center" shrinkToFit="1"/>
    </xf>
    <xf numFmtId="178" fontId="11" fillId="3" borderId="15" xfId="0" applyNumberFormat="1" applyFont="1" applyFill="1" applyBorder="1" applyAlignment="1">
      <alignment horizontal="center" vertical="center" shrinkToFit="1"/>
    </xf>
    <xf numFmtId="178" fontId="11" fillId="3" borderId="30" xfId="0" applyNumberFormat="1" applyFont="1" applyFill="1" applyBorder="1" applyAlignment="1">
      <alignment horizontal="center" vertical="center" shrinkToFit="1"/>
    </xf>
    <xf numFmtId="178" fontId="11" fillId="3" borderId="28" xfId="0" applyNumberFormat="1" applyFont="1" applyFill="1" applyBorder="1" applyAlignment="1">
      <alignment horizontal="center" vertical="center" textRotation="255" shrinkToFit="1"/>
    </xf>
    <xf numFmtId="178" fontId="11" fillId="3" borderId="40" xfId="0" applyNumberFormat="1" applyFont="1" applyFill="1" applyBorder="1" applyAlignment="1">
      <alignment horizontal="center" vertical="center" textRotation="255" shrinkToFit="1"/>
    </xf>
    <xf numFmtId="178" fontId="11" fillId="3" borderId="14" xfId="0" applyNumberFormat="1" applyFont="1" applyFill="1" applyBorder="1" applyAlignment="1">
      <alignment horizontal="center" vertical="center" textRotation="255" shrinkToFit="1"/>
    </xf>
    <xf numFmtId="178" fontId="11" fillId="3" borderId="16" xfId="0" applyNumberFormat="1" applyFont="1" applyFill="1" applyBorder="1" applyAlignment="1">
      <alignment horizontal="center" vertical="center" textRotation="255" shrinkToFit="1"/>
    </xf>
    <xf numFmtId="178" fontId="11" fillId="3" borderId="19" xfId="0" applyNumberFormat="1" applyFont="1" applyFill="1" applyBorder="1" applyAlignment="1">
      <alignment horizontal="center" vertical="center" shrinkToFit="1"/>
    </xf>
    <xf numFmtId="178" fontId="11" fillId="3" borderId="20" xfId="0" applyNumberFormat="1" applyFont="1" applyFill="1" applyBorder="1" applyAlignment="1">
      <alignment horizontal="center" vertical="center" shrinkToFit="1"/>
    </xf>
    <xf numFmtId="178" fontId="11" fillId="3" borderId="26" xfId="0" applyNumberFormat="1" applyFont="1" applyFill="1" applyBorder="1" applyAlignment="1">
      <alignment horizontal="center" vertical="center" shrinkToFit="1"/>
    </xf>
    <xf numFmtId="178" fontId="11" fillId="3" borderId="27" xfId="0" applyNumberFormat="1" applyFont="1" applyFill="1" applyBorder="1" applyAlignment="1">
      <alignment horizontal="center" vertical="center" shrinkToFit="1"/>
    </xf>
    <xf numFmtId="178" fontId="11" fillId="3" borderId="21" xfId="0" applyNumberFormat="1" applyFont="1" applyFill="1" applyBorder="1" applyAlignment="1">
      <alignment horizontal="center" vertical="center" shrinkToFit="1"/>
    </xf>
    <xf numFmtId="178" fontId="11" fillId="3" borderId="22" xfId="0" applyNumberFormat="1" applyFont="1" applyFill="1" applyBorder="1" applyAlignment="1">
      <alignment horizontal="center" vertical="center" shrinkToFit="1"/>
    </xf>
    <xf numFmtId="178" fontId="11" fillId="0" borderId="1" xfId="0" applyNumberFormat="1" applyFont="1" applyBorder="1" applyAlignment="1">
      <alignment horizontal="center" vertical="center" textRotation="255" shrinkToFit="1"/>
    </xf>
    <xf numFmtId="0" fontId="11" fillId="0" borderId="64" xfId="0" applyFont="1" applyBorder="1" applyAlignment="1">
      <alignment horizontal="left" vertical="center" indent="14" shrinkToFit="1"/>
    </xf>
    <xf numFmtId="178" fontId="11" fillId="3" borderId="31" xfId="0" applyNumberFormat="1" applyFont="1" applyFill="1" applyBorder="1" applyAlignment="1">
      <alignment horizontal="center" vertical="center" shrinkToFit="1"/>
    </xf>
    <xf numFmtId="178" fontId="11" fillId="3" borderId="53" xfId="0" applyNumberFormat="1" applyFont="1" applyFill="1" applyBorder="1" applyAlignment="1">
      <alignment horizontal="center" vertical="center" shrinkToFit="1"/>
    </xf>
    <xf numFmtId="178" fontId="11" fillId="3" borderId="39" xfId="0" applyNumberFormat="1" applyFont="1" applyFill="1" applyBorder="1" applyAlignment="1">
      <alignment horizontal="center" vertical="center" shrinkToFit="1"/>
    </xf>
    <xf numFmtId="0" fontId="0" fillId="0" borderId="67" xfId="0" applyBorder="1" applyAlignment="1">
      <alignment horizontal="right" vertical="center"/>
    </xf>
    <xf numFmtId="0" fontId="33" fillId="0" borderId="67" xfId="0" applyFont="1" applyBorder="1" applyAlignment="1">
      <alignment horizontal="center" vertical="center"/>
    </xf>
    <xf numFmtId="0" fontId="34" fillId="0" borderId="67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67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33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</cellXfs>
  <cellStyles count="3">
    <cellStyle name="Excel Built-in Normal" xfId="2" xr:uid="{00000000-0005-0000-0000-000000000000}"/>
    <cellStyle name="標準" xfId="0" builtinId="0"/>
    <cellStyle name="標準_実質時数計算" xfId="1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3E3E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777777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D8D8D8"/>
      <color rgb="FFFF9933"/>
      <color rgb="FF008080"/>
      <color rgb="FF6600FF"/>
      <color rgb="FFFF00FF"/>
      <color rgb="FF9966FF"/>
      <color rgb="FFFF7C80"/>
      <color rgb="FFFF00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2095500</xdr:colOff>
      <xdr:row>19</xdr:row>
      <xdr:rowOff>152400</xdr:rowOff>
    </xdr:from>
    <xdr:to>
      <xdr:col>12</xdr:col>
      <xdr:colOff>2400300</xdr:colOff>
      <xdr:row>23</xdr:row>
      <xdr:rowOff>609600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EAB707DD-94EE-875E-4E44-9FC338772741}"/>
            </a:ext>
          </a:extLst>
        </xdr:cNvPr>
        <xdr:cNvSpPr txBox="1"/>
      </xdr:nvSpPr>
      <xdr:spPr>
        <a:xfrm>
          <a:off x="9734550" y="14268450"/>
          <a:ext cx="304800" cy="3733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祗園祭の行燈の周囲を作成（図工・書写等）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EA58-39D8-4C79-8B3C-62ABE2666111}">
  <sheetPr>
    <tabColor rgb="FFFF0000"/>
    <pageSetUpPr fitToPage="1"/>
  </sheetPr>
  <dimension ref="A1:BJ42"/>
  <sheetViews>
    <sheetView tabSelected="1" view="pageBreakPreview" topLeftCell="A16" zoomScale="68" zoomScaleNormal="50" zoomScaleSheetLayoutView="68" workbookViewId="0">
      <selection activeCell="P29" sqref="P29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1825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SUM(COUNTBLANK(S26:S35)+COUNTBLANK(X5:X30))</f>
        <v>35</v>
      </c>
      <c r="G3" s="492" t="s">
        <v>0</v>
      </c>
      <c r="H3" s="1079" t="s">
        <v>636</v>
      </c>
      <c r="I3" s="1079"/>
      <c r="J3" s="1079"/>
      <c r="K3" s="492">
        <f>SUM(COUNTBLANK(AR27:AR35)+COUNTBLANK(AW5:AW18))</f>
        <v>21</v>
      </c>
      <c r="L3" s="492" t="s">
        <v>0</v>
      </c>
      <c r="M3" s="1079" t="s">
        <v>747</v>
      </c>
      <c r="N3" s="1079"/>
      <c r="O3" s="1079"/>
      <c r="P3" s="488">
        <f>COUNTBLANK(D5:D8)</f>
        <v>4</v>
      </c>
      <c r="Q3" s="492" t="s">
        <v>0</v>
      </c>
      <c r="R3" s="1079" t="s">
        <v>637</v>
      </c>
      <c r="S3" s="1079"/>
      <c r="T3" s="1079"/>
      <c r="U3" s="488">
        <f>COUNTBLANK(BG30:BG35)</f>
        <v>6</v>
      </c>
      <c r="V3" s="492" t="s">
        <v>0</v>
      </c>
      <c r="W3" s="1079" t="s">
        <v>825</v>
      </c>
      <c r="X3" s="1079"/>
      <c r="Y3" s="1079"/>
      <c r="Z3" s="493">
        <v>4</v>
      </c>
      <c r="AA3" s="493" t="s">
        <v>0</v>
      </c>
      <c r="AB3" s="1079" t="s">
        <v>1332</v>
      </c>
      <c r="AC3" s="1079"/>
      <c r="AD3" s="1079"/>
      <c r="AE3" s="488">
        <v>1</v>
      </c>
      <c r="AF3" s="488" t="s">
        <v>0</v>
      </c>
      <c r="AG3" s="492" t="s">
        <v>638</v>
      </c>
      <c r="AH3" s="1080">
        <f>SUM(F3,K3,P3,U3,Z3,AE3)</f>
        <v>71</v>
      </c>
      <c r="AI3" s="1080"/>
      <c r="AJ3" s="494" t="s">
        <v>433</v>
      </c>
      <c r="AK3" s="388"/>
      <c r="AL3" s="490">
        <f>AQ3-4</f>
        <v>195</v>
      </c>
      <c r="AM3" s="495"/>
      <c r="AN3" s="495"/>
      <c r="AO3" s="488"/>
      <c r="AP3" s="488"/>
      <c r="AQ3" s="490">
        <f>SUM(M41,AQ41,BA41)</f>
        <v>199</v>
      </c>
      <c r="AR3" s="482"/>
      <c r="AS3" s="482"/>
      <c r="AT3" s="496"/>
      <c r="AU3" s="492" t="s">
        <v>86</v>
      </c>
      <c r="AV3" s="490">
        <f>AQ3-1</f>
        <v>198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1826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1828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806">
        <v>1</v>
      </c>
      <c r="B5" s="807" t="s">
        <v>17</v>
      </c>
      <c r="C5" s="614" t="s">
        <v>1884</v>
      </c>
      <c r="D5" s="570"/>
      <c r="E5" s="570"/>
      <c r="F5" s="808">
        <v>1</v>
      </c>
      <c r="G5" s="807" t="s">
        <v>1799</v>
      </c>
      <c r="H5" s="829" t="s">
        <v>1893</v>
      </c>
      <c r="I5" s="810" t="s">
        <v>748</v>
      </c>
      <c r="J5" s="811" t="s">
        <v>748</v>
      </c>
      <c r="K5" s="990">
        <v>1</v>
      </c>
      <c r="L5" s="968" t="s">
        <v>0</v>
      </c>
      <c r="M5" s="991"/>
      <c r="N5" s="992"/>
      <c r="O5" s="993"/>
      <c r="P5" s="568">
        <v>1</v>
      </c>
      <c r="Q5" s="569" t="s">
        <v>17</v>
      </c>
      <c r="R5" s="813"/>
      <c r="S5" s="570" t="s">
        <v>1823</v>
      </c>
      <c r="T5" s="814" t="s">
        <v>1823</v>
      </c>
      <c r="U5" s="568">
        <v>1</v>
      </c>
      <c r="V5" s="569" t="s">
        <v>14</v>
      </c>
      <c r="W5" s="1042" t="s">
        <v>1905</v>
      </c>
      <c r="X5" s="570"/>
      <c r="Y5" s="570"/>
      <c r="Z5" s="568">
        <v>1</v>
      </c>
      <c r="AA5" s="569" t="s">
        <v>16</v>
      </c>
      <c r="AB5" s="614" t="s">
        <v>1839</v>
      </c>
      <c r="AC5" s="570" t="s">
        <v>1823</v>
      </c>
      <c r="AD5" s="570" t="s">
        <v>1823</v>
      </c>
      <c r="AE5" s="808">
        <v>1</v>
      </c>
      <c r="AF5" s="807" t="s">
        <v>12</v>
      </c>
      <c r="AG5" s="820"/>
      <c r="AH5" s="816" t="s">
        <v>1823</v>
      </c>
      <c r="AI5" s="570" t="s">
        <v>1823</v>
      </c>
      <c r="AJ5" s="990">
        <v>1</v>
      </c>
      <c r="AK5" s="968" t="s">
        <v>15</v>
      </c>
      <c r="AL5" s="988"/>
      <c r="AM5" s="1012"/>
      <c r="AN5" s="1013"/>
      <c r="AO5" s="568">
        <v>1</v>
      </c>
      <c r="AP5" s="569" t="s">
        <v>16</v>
      </c>
      <c r="AQ5" s="614" t="s">
        <v>1841</v>
      </c>
      <c r="AR5" s="570" t="s">
        <v>1823</v>
      </c>
      <c r="AS5" s="570" t="s">
        <v>1823</v>
      </c>
      <c r="AT5" s="568">
        <v>1</v>
      </c>
      <c r="AU5" s="569" t="s">
        <v>13</v>
      </c>
      <c r="AV5" s="614" t="s">
        <v>641</v>
      </c>
      <c r="AW5" s="570"/>
      <c r="AX5" s="570"/>
      <c r="AY5" s="990">
        <v>1</v>
      </c>
      <c r="AZ5" s="967" t="s">
        <v>0</v>
      </c>
      <c r="BA5" s="1022"/>
      <c r="BB5" s="1023"/>
      <c r="BC5" s="1013"/>
      <c r="BD5" s="990">
        <v>1</v>
      </c>
      <c r="BE5" s="968" t="s">
        <v>0</v>
      </c>
      <c r="BF5" s="1024"/>
      <c r="BG5" s="1025"/>
      <c r="BH5" s="1026"/>
      <c r="BI5" s="953"/>
      <c r="BJ5" s="953"/>
    </row>
    <row r="6" spans="1:62" ht="65.099999999999994" customHeight="1">
      <c r="A6" s="806">
        <v>2</v>
      </c>
      <c r="B6" s="807" t="s">
        <v>12</v>
      </c>
      <c r="C6" s="614" t="s">
        <v>1884</v>
      </c>
      <c r="D6" s="570"/>
      <c r="E6" s="570"/>
      <c r="F6" s="568">
        <v>2</v>
      </c>
      <c r="G6" s="807" t="s">
        <v>14</v>
      </c>
      <c r="H6" s="1066" t="s">
        <v>1894</v>
      </c>
      <c r="I6" s="821" t="s">
        <v>748</v>
      </c>
      <c r="J6" s="822" t="s">
        <v>748</v>
      </c>
      <c r="K6" s="568">
        <v>2</v>
      </c>
      <c r="L6" s="569" t="s">
        <v>16</v>
      </c>
      <c r="M6" s="1051" t="s">
        <v>1866</v>
      </c>
      <c r="N6" s="821" t="s">
        <v>1823</v>
      </c>
      <c r="O6" s="822" t="s">
        <v>1823</v>
      </c>
      <c r="P6" s="568">
        <v>2</v>
      </c>
      <c r="Q6" s="569" t="s">
        <v>12</v>
      </c>
      <c r="R6" s="614"/>
      <c r="S6" s="821" t="s">
        <v>1823</v>
      </c>
      <c r="T6" s="822" t="s">
        <v>1823</v>
      </c>
      <c r="U6" s="977">
        <v>2</v>
      </c>
      <c r="V6" s="968" t="s">
        <v>15</v>
      </c>
      <c r="W6" s="1003"/>
      <c r="X6" s="974"/>
      <c r="Y6" s="974"/>
      <c r="Z6" s="568">
        <v>2</v>
      </c>
      <c r="AA6" s="569" t="s">
        <v>17</v>
      </c>
      <c r="AB6" s="614"/>
      <c r="AC6" s="570" t="s">
        <v>1823</v>
      </c>
      <c r="AD6" s="570" t="s">
        <v>1823</v>
      </c>
      <c r="AE6" s="568">
        <v>2</v>
      </c>
      <c r="AF6" s="807" t="s">
        <v>13</v>
      </c>
      <c r="AG6" s="825"/>
      <c r="AH6" s="816" t="s">
        <v>748</v>
      </c>
      <c r="AI6" s="570" t="s">
        <v>748</v>
      </c>
      <c r="AJ6" s="977">
        <v>2</v>
      </c>
      <c r="AK6" s="968" t="s">
        <v>0</v>
      </c>
      <c r="AL6" s="988"/>
      <c r="AM6" s="974"/>
      <c r="AN6" s="974"/>
      <c r="AO6" s="568">
        <v>2</v>
      </c>
      <c r="AP6" s="569" t="s">
        <v>17</v>
      </c>
      <c r="AQ6" s="614"/>
      <c r="AR6" s="570" t="s">
        <v>1823</v>
      </c>
      <c r="AS6" s="570" t="s">
        <v>1823</v>
      </c>
      <c r="AT6" s="568">
        <v>2</v>
      </c>
      <c r="AU6" s="569" t="s">
        <v>14</v>
      </c>
      <c r="AV6" s="614" t="s">
        <v>754</v>
      </c>
      <c r="AW6" s="570"/>
      <c r="AX6" s="570"/>
      <c r="AY6" s="568">
        <v>2</v>
      </c>
      <c r="AZ6" s="807" t="s">
        <v>16</v>
      </c>
      <c r="BA6" s="614"/>
      <c r="BB6" s="570" t="s">
        <v>1823</v>
      </c>
      <c r="BC6" s="570" t="s">
        <v>1823</v>
      </c>
      <c r="BD6" s="568">
        <v>2</v>
      </c>
      <c r="BE6" s="569" t="s">
        <v>16</v>
      </c>
      <c r="BF6" s="614"/>
      <c r="BG6" s="826" t="s">
        <v>1823</v>
      </c>
      <c r="BH6" s="570" t="s">
        <v>1823</v>
      </c>
      <c r="BI6" s="953"/>
      <c r="BJ6" s="953"/>
    </row>
    <row r="7" spans="1:62" ht="65.099999999999994" customHeight="1">
      <c r="A7" s="806">
        <v>3</v>
      </c>
      <c r="B7" s="807" t="s">
        <v>13</v>
      </c>
      <c r="C7" s="614" t="s">
        <v>1885</v>
      </c>
      <c r="D7" s="570"/>
      <c r="E7" s="570"/>
      <c r="F7" s="977">
        <v>3</v>
      </c>
      <c r="G7" s="967" t="s">
        <v>15</v>
      </c>
      <c r="H7" s="965" t="s">
        <v>642</v>
      </c>
      <c r="I7" s="974"/>
      <c r="J7" s="974"/>
      <c r="K7" s="568">
        <v>3</v>
      </c>
      <c r="L7" s="569" t="s">
        <v>17</v>
      </c>
      <c r="M7" s="1055" t="s">
        <v>1899</v>
      </c>
      <c r="N7" s="821" t="s">
        <v>1823</v>
      </c>
      <c r="O7" s="822" t="s">
        <v>1823</v>
      </c>
      <c r="P7" s="568">
        <v>3</v>
      </c>
      <c r="Q7" s="569" t="s">
        <v>13</v>
      </c>
      <c r="R7" s="1048" t="s">
        <v>1860</v>
      </c>
      <c r="S7" s="821" t="s">
        <v>748</v>
      </c>
      <c r="T7" s="822" t="s">
        <v>748</v>
      </c>
      <c r="U7" s="977">
        <v>3</v>
      </c>
      <c r="V7" s="968" t="s">
        <v>0</v>
      </c>
      <c r="W7" s="965"/>
      <c r="X7" s="974"/>
      <c r="Y7" s="974"/>
      <c r="Z7" s="568">
        <v>3</v>
      </c>
      <c r="AA7" s="569" t="s">
        <v>12</v>
      </c>
      <c r="AB7" s="1057" t="s">
        <v>1908</v>
      </c>
      <c r="AC7" s="816" t="s">
        <v>1823</v>
      </c>
      <c r="AD7" s="570" t="s">
        <v>1823</v>
      </c>
      <c r="AE7" s="568">
        <v>3</v>
      </c>
      <c r="AF7" s="807" t="s">
        <v>14</v>
      </c>
      <c r="AG7" s="618"/>
      <c r="AH7" s="816" t="s">
        <v>748</v>
      </c>
      <c r="AI7" s="570" t="s">
        <v>748</v>
      </c>
      <c r="AJ7" s="977">
        <v>3</v>
      </c>
      <c r="AK7" s="968" t="s">
        <v>16</v>
      </c>
      <c r="AL7" s="965" t="s">
        <v>643</v>
      </c>
      <c r="AM7" s="974"/>
      <c r="AN7" s="974"/>
      <c r="AO7" s="568">
        <v>3</v>
      </c>
      <c r="AP7" s="569" t="s">
        <v>12</v>
      </c>
      <c r="AQ7" s="829"/>
      <c r="AR7" s="570" t="s">
        <v>1823</v>
      </c>
      <c r="AS7" s="570" t="s">
        <v>1823</v>
      </c>
      <c r="AT7" s="977">
        <v>3</v>
      </c>
      <c r="AU7" s="968" t="s">
        <v>15</v>
      </c>
      <c r="AV7" s="965"/>
      <c r="AW7" s="974"/>
      <c r="AX7" s="974"/>
      <c r="AY7" s="568">
        <v>3</v>
      </c>
      <c r="AZ7" s="807" t="s">
        <v>17</v>
      </c>
      <c r="BA7" s="812"/>
      <c r="BB7" s="570" t="s">
        <v>1823</v>
      </c>
      <c r="BC7" s="570" t="s">
        <v>1823</v>
      </c>
      <c r="BD7" s="568">
        <v>3</v>
      </c>
      <c r="BE7" s="569" t="s">
        <v>17</v>
      </c>
      <c r="BF7" s="830"/>
      <c r="BG7" s="831" t="s">
        <v>1823</v>
      </c>
      <c r="BH7" s="832" t="s">
        <v>1823</v>
      </c>
      <c r="BI7" s="953"/>
      <c r="BJ7" s="953"/>
    </row>
    <row r="8" spans="1:62" ht="65.099999999999994" customHeight="1">
      <c r="A8" s="806">
        <v>4</v>
      </c>
      <c r="B8" s="807" t="s">
        <v>14</v>
      </c>
      <c r="C8" s="1042" t="s">
        <v>1886</v>
      </c>
      <c r="D8" s="570"/>
      <c r="E8" s="570"/>
      <c r="F8" s="977">
        <v>4</v>
      </c>
      <c r="G8" s="967" t="s">
        <v>0</v>
      </c>
      <c r="H8" s="965" t="s">
        <v>128</v>
      </c>
      <c r="I8" s="974"/>
      <c r="J8" s="974"/>
      <c r="K8" s="568">
        <v>4</v>
      </c>
      <c r="L8" s="569" t="s">
        <v>12</v>
      </c>
      <c r="M8" s="828" t="s">
        <v>1831</v>
      </c>
      <c r="N8" s="867" t="s">
        <v>1823</v>
      </c>
      <c r="O8" s="822" t="s">
        <v>1823</v>
      </c>
      <c r="P8" s="568">
        <v>4</v>
      </c>
      <c r="Q8" s="569" t="s">
        <v>14</v>
      </c>
      <c r="R8" s="817" t="s">
        <v>1868</v>
      </c>
      <c r="S8" s="821" t="s">
        <v>748</v>
      </c>
      <c r="T8" s="822" t="s">
        <v>748</v>
      </c>
      <c r="U8" s="568">
        <v>4</v>
      </c>
      <c r="V8" s="569" t="s">
        <v>16</v>
      </c>
      <c r="W8" s="614"/>
      <c r="X8" s="570"/>
      <c r="Y8" s="570"/>
      <c r="Z8" s="568">
        <v>4</v>
      </c>
      <c r="AA8" s="569" t="s">
        <v>13</v>
      </c>
      <c r="AB8" s="833"/>
      <c r="AC8" s="816" t="s">
        <v>748</v>
      </c>
      <c r="AD8" s="570" t="s">
        <v>748</v>
      </c>
      <c r="AE8" s="977">
        <v>4</v>
      </c>
      <c r="AF8" s="967" t="s">
        <v>15</v>
      </c>
      <c r="AG8" s="1037" t="s">
        <v>1878</v>
      </c>
      <c r="AH8" s="1007"/>
      <c r="AI8" s="974"/>
      <c r="AJ8" s="568">
        <v>4</v>
      </c>
      <c r="AK8" s="569" t="s">
        <v>17</v>
      </c>
      <c r="AL8" s="614"/>
      <c r="AM8" s="570" t="s">
        <v>1823</v>
      </c>
      <c r="AN8" s="570" t="s">
        <v>1823</v>
      </c>
      <c r="AO8" s="568">
        <v>4</v>
      </c>
      <c r="AP8" s="569" t="s">
        <v>13</v>
      </c>
      <c r="AQ8" s="828"/>
      <c r="AR8" s="570" t="s">
        <v>748</v>
      </c>
      <c r="AS8" s="570" t="s">
        <v>748</v>
      </c>
      <c r="AT8" s="977">
        <v>4</v>
      </c>
      <c r="AU8" s="968" t="s">
        <v>0</v>
      </c>
      <c r="AV8" s="1002"/>
      <c r="AW8" s="974"/>
      <c r="AX8" s="974"/>
      <c r="AY8" s="568">
        <v>4</v>
      </c>
      <c r="AZ8" s="807" t="s">
        <v>12</v>
      </c>
      <c r="BA8" s="830"/>
      <c r="BB8" s="570" t="s">
        <v>1823</v>
      </c>
      <c r="BC8" s="570" t="s">
        <v>1823</v>
      </c>
      <c r="BD8" s="568">
        <v>4</v>
      </c>
      <c r="BE8" s="569" t="s">
        <v>12</v>
      </c>
      <c r="BF8" s="830"/>
      <c r="BG8" s="570" t="s">
        <v>748</v>
      </c>
      <c r="BH8" s="570" t="s">
        <v>748</v>
      </c>
      <c r="BI8" s="953"/>
      <c r="BJ8" s="953"/>
    </row>
    <row r="9" spans="1:62" ht="65.099999999999994" customHeight="1">
      <c r="A9" s="966">
        <v>5</v>
      </c>
      <c r="B9" s="967" t="s">
        <v>15</v>
      </c>
      <c r="C9" s="975"/>
      <c r="D9" s="973"/>
      <c r="E9" s="974"/>
      <c r="F9" s="977">
        <v>5</v>
      </c>
      <c r="G9" s="967" t="s">
        <v>16</v>
      </c>
      <c r="H9" s="965" t="s">
        <v>644</v>
      </c>
      <c r="I9" s="974"/>
      <c r="J9" s="974"/>
      <c r="K9" s="568">
        <v>5</v>
      </c>
      <c r="L9" s="1035" t="s">
        <v>13</v>
      </c>
      <c r="M9" s="1034" t="s">
        <v>1831</v>
      </c>
      <c r="N9" s="1030" t="s">
        <v>748</v>
      </c>
      <c r="O9" s="1029" t="s">
        <v>748</v>
      </c>
      <c r="P9" s="977">
        <v>5</v>
      </c>
      <c r="Q9" s="968" t="s">
        <v>15</v>
      </c>
      <c r="R9" s="988"/>
      <c r="S9" s="979"/>
      <c r="T9" s="980"/>
      <c r="U9" s="568">
        <v>5</v>
      </c>
      <c r="V9" s="569" t="s">
        <v>17</v>
      </c>
      <c r="W9" s="614"/>
      <c r="X9" s="570"/>
      <c r="Y9" s="570"/>
      <c r="Z9" s="568">
        <v>5</v>
      </c>
      <c r="AA9" s="569" t="s">
        <v>14</v>
      </c>
      <c r="AB9" s="836" t="s">
        <v>1871</v>
      </c>
      <c r="AC9" s="816" t="s">
        <v>748</v>
      </c>
      <c r="AD9" s="570" t="s">
        <v>748</v>
      </c>
      <c r="AE9" s="977">
        <v>5</v>
      </c>
      <c r="AF9" s="967" t="s">
        <v>0</v>
      </c>
      <c r="AG9" s="989"/>
      <c r="AH9" s="1007"/>
      <c r="AI9" s="974"/>
      <c r="AJ9" s="568">
        <v>5</v>
      </c>
      <c r="AK9" s="569" t="s">
        <v>12</v>
      </c>
      <c r="AL9" s="844"/>
      <c r="AM9" s="570" t="s">
        <v>1823</v>
      </c>
      <c r="AN9" s="570" t="s">
        <v>1823</v>
      </c>
      <c r="AO9" s="568">
        <v>5</v>
      </c>
      <c r="AP9" s="569" t="s">
        <v>14</v>
      </c>
      <c r="AQ9" s="837"/>
      <c r="AR9" s="570" t="s">
        <v>748</v>
      </c>
      <c r="AS9" s="570" t="s">
        <v>748</v>
      </c>
      <c r="AT9" s="568">
        <v>5</v>
      </c>
      <c r="AU9" s="569" t="s">
        <v>16</v>
      </c>
      <c r="AV9" s="813"/>
      <c r="AW9" s="570"/>
      <c r="AX9" s="570"/>
      <c r="AY9" s="568">
        <v>5</v>
      </c>
      <c r="AZ9" s="807" t="s">
        <v>13</v>
      </c>
      <c r="BA9" s="828"/>
      <c r="BB9" s="570" t="s">
        <v>748</v>
      </c>
      <c r="BC9" s="570" t="s">
        <v>748</v>
      </c>
      <c r="BD9" s="568">
        <v>5</v>
      </c>
      <c r="BE9" s="569" t="s">
        <v>13</v>
      </c>
      <c r="BF9" s="812"/>
      <c r="BG9" s="570" t="s">
        <v>748</v>
      </c>
      <c r="BH9" s="570" t="s">
        <v>748</v>
      </c>
      <c r="BI9" s="953"/>
      <c r="BJ9" s="953"/>
    </row>
    <row r="10" spans="1:62" ht="65.099999999999994" customHeight="1">
      <c r="A10" s="966">
        <v>6</v>
      </c>
      <c r="B10" s="967" t="s">
        <v>0</v>
      </c>
      <c r="C10" s="976"/>
      <c r="D10" s="973"/>
      <c r="E10" s="974"/>
      <c r="F10" s="977">
        <v>6</v>
      </c>
      <c r="G10" s="967" t="s">
        <v>17</v>
      </c>
      <c r="H10" s="1070" t="s">
        <v>1829</v>
      </c>
      <c r="I10" s="979"/>
      <c r="J10" s="980"/>
      <c r="K10" s="568">
        <v>6</v>
      </c>
      <c r="L10" s="1035" t="s">
        <v>14</v>
      </c>
      <c r="M10" s="1034" t="s">
        <v>1831</v>
      </c>
      <c r="N10" s="1031" t="s">
        <v>748</v>
      </c>
      <c r="O10" s="1029" t="s">
        <v>748</v>
      </c>
      <c r="P10" s="977">
        <v>6</v>
      </c>
      <c r="Q10" s="968" t="s">
        <v>0</v>
      </c>
      <c r="R10" s="997"/>
      <c r="S10" s="979"/>
      <c r="T10" s="980"/>
      <c r="U10" s="568">
        <v>6</v>
      </c>
      <c r="V10" s="569" t="s">
        <v>12</v>
      </c>
      <c r="W10" s="614"/>
      <c r="X10" s="570"/>
      <c r="Y10" s="570"/>
      <c r="Z10" s="977">
        <v>6</v>
      </c>
      <c r="AA10" s="968" t="s">
        <v>15</v>
      </c>
      <c r="AB10" s="982"/>
      <c r="AC10" s="1007"/>
      <c r="AD10" s="974"/>
      <c r="AE10" s="977">
        <v>6</v>
      </c>
      <c r="AF10" s="967" t="s">
        <v>16</v>
      </c>
      <c r="AG10" s="965" t="s">
        <v>1829</v>
      </c>
      <c r="AH10" s="1007"/>
      <c r="AI10" s="974"/>
      <c r="AJ10" s="568">
        <v>6</v>
      </c>
      <c r="AK10" s="569" t="s">
        <v>13</v>
      </c>
      <c r="AL10" s="865"/>
      <c r="AM10" s="570" t="s">
        <v>748</v>
      </c>
      <c r="AN10" s="570" t="s">
        <v>748</v>
      </c>
      <c r="AO10" s="977">
        <v>6</v>
      </c>
      <c r="AP10" s="968" t="s">
        <v>15</v>
      </c>
      <c r="AQ10" s="1015"/>
      <c r="AR10" s="974"/>
      <c r="AS10" s="974"/>
      <c r="AT10" s="568">
        <v>6</v>
      </c>
      <c r="AU10" s="569" t="s">
        <v>17</v>
      </c>
      <c r="AV10" s="813"/>
      <c r="AW10" s="570"/>
      <c r="AX10" s="570"/>
      <c r="AY10" s="568">
        <v>6</v>
      </c>
      <c r="AZ10" s="807" t="s">
        <v>14</v>
      </c>
      <c r="BA10" s="833" t="s">
        <v>1857</v>
      </c>
      <c r="BB10" s="570" t="s">
        <v>748</v>
      </c>
      <c r="BC10" s="570" t="s">
        <v>748</v>
      </c>
      <c r="BD10" s="568">
        <v>6</v>
      </c>
      <c r="BE10" s="569" t="s">
        <v>14</v>
      </c>
      <c r="BF10" s="830" t="s">
        <v>858</v>
      </c>
      <c r="BG10" s="570" t="s">
        <v>748</v>
      </c>
      <c r="BH10" s="570" t="s">
        <v>748</v>
      </c>
      <c r="BI10" s="953"/>
      <c r="BJ10" s="953"/>
    </row>
    <row r="11" spans="1:62" ht="65.099999999999994" customHeight="1">
      <c r="A11" s="806">
        <v>7</v>
      </c>
      <c r="B11" s="807" t="s">
        <v>16</v>
      </c>
      <c r="C11" s="614" t="s">
        <v>1478</v>
      </c>
      <c r="D11" s="826" t="s">
        <v>1823</v>
      </c>
      <c r="E11" s="570"/>
      <c r="F11" s="568">
        <v>7</v>
      </c>
      <c r="G11" s="807" t="s">
        <v>12</v>
      </c>
      <c r="H11" s="840"/>
      <c r="I11" s="821" t="s">
        <v>1823</v>
      </c>
      <c r="J11" s="822" t="s">
        <v>1823</v>
      </c>
      <c r="K11" s="977">
        <v>7</v>
      </c>
      <c r="L11" s="968" t="s">
        <v>15</v>
      </c>
      <c r="M11" s="1033"/>
      <c r="N11" s="1032"/>
      <c r="O11" s="980"/>
      <c r="P11" s="568">
        <v>7</v>
      </c>
      <c r="Q11" s="569" t="s">
        <v>16</v>
      </c>
      <c r="R11" s="614" t="s">
        <v>1869</v>
      </c>
      <c r="S11" s="570" t="s">
        <v>1823</v>
      </c>
      <c r="T11" s="570" t="s">
        <v>1823</v>
      </c>
      <c r="U11" s="568">
        <v>7</v>
      </c>
      <c r="V11" s="569" t="s">
        <v>13</v>
      </c>
      <c r="W11" s="842"/>
      <c r="X11" s="570"/>
      <c r="Y11" s="570"/>
      <c r="Z11" s="977">
        <v>7</v>
      </c>
      <c r="AA11" s="968" t="s">
        <v>0</v>
      </c>
      <c r="AB11" s="1008"/>
      <c r="AC11" s="1007"/>
      <c r="AD11" s="974"/>
      <c r="AE11" s="568">
        <v>7</v>
      </c>
      <c r="AF11" s="807" t="s">
        <v>17</v>
      </c>
      <c r="AG11" s="813" t="s">
        <v>1858</v>
      </c>
      <c r="AH11" s="816" t="s">
        <v>1823</v>
      </c>
      <c r="AI11" s="570" t="s">
        <v>1823</v>
      </c>
      <c r="AJ11" s="568">
        <v>7</v>
      </c>
      <c r="AK11" s="569" t="s">
        <v>14</v>
      </c>
      <c r="AL11" s="843"/>
      <c r="AM11" s="570" t="s">
        <v>748</v>
      </c>
      <c r="AN11" s="570" t="s">
        <v>748</v>
      </c>
      <c r="AO11" s="977">
        <v>7</v>
      </c>
      <c r="AP11" s="968" t="s">
        <v>0</v>
      </c>
      <c r="AQ11" s="1015"/>
      <c r="AR11" s="974"/>
      <c r="AS11" s="974"/>
      <c r="AT11" s="568">
        <v>7</v>
      </c>
      <c r="AU11" s="569" t="s">
        <v>12</v>
      </c>
      <c r="AV11" s="813"/>
      <c r="AW11" s="570"/>
      <c r="AX11" s="570"/>
      <c r="AY11" s="977">
        <v>7</v>
      </c>
      <c r="AZ11" s="967" t="s">
        <v>15</v>
      </c>
      <c r="BA11" s="982"/>
      <c r="BB11" s="974"/>
      <c r="BC11" s="974"/>
      <c r="BD11" s="977">
        <v>7</v>
      </c>
      <c r="BE11" s="968" t="s">
        <v>15</v>
      </c>
      <c r="BF11" s="1014"/>
      <c r="BG11" s="974"/>
      <c r="BH11" s="974"/>
      <c r="BI11" s="953"/>
      <c r="BJ11" s="953"/>
    </row>
    <row r="12" spans="1:62" ht="65.099999999999994" customHeight="1">
      <c r="A12" s="806">
        <v>8</v>
      </c>
      <c r="B12" s="807" t="s">
        <v>17</v>
      </c>
      <c r="C12" s="1062" t="s">
        <v>1887</v>
      </c>
      <c r="D12" s="826" t="s">
        <v>1823</v>
      </c>
      <c r="E12" s="570"/>
      <c r="F12" s="568">
        <v>8</v>
      </c>
      <c r="G12" s="807" t="s">
        <v>13</v>
      </c>
      <c r="H12" s="1067" t="s">
        <v>1895</v>
      </c>
      <c r="I12" s="821" t="s">
        <v>748</v>
      </c>
      <c r="J12" s="822" t="s">
        <v>748</v>
      </c>
      <c r="K12" s="977">
        <v>8</v>
      </c>
      <c r="L12" s="968" t="s">
        <v>0</v>
      </c>
      <c r="M12" s="989"/>
      <c r="N12" s="979"/>
      <c r="O12" s="980"/>
      <c r="P12" s="568">
        <v>8</v>
      </c>
      <c r="Q12" s="569" t="s">
        <v>17</v>
      </c>
      <c r="R12" s="614" t="s">
        <v>1903</v>
      </c>
      <c r="S12" s="570" t="s">
        <v>1823</v>
      </c>
      <c r="T12" s="570" t="s">
        <v>1823</v>
      </c>
      <c r="U12" s="568">
        <v>8</v>
      </c>
      <c r="V12" s="569" t="s">
        <v>14</v>
      </c>
      <c r="W12" s="614" t="s">
        <v>1847</v>
      </c>
      <c r="X12" s="570"/>
      <c r="Y12" s="570"/>
      <c r="Z12" s="568">
        <v>8</v>
      </c>
      <c r="AA12" s="569" t="s">
        <v>16</v>
      </c>
      <c r="AB12" s="954"/>
      <c r="AC12" s="816" t="s">
        <v>1823</v>
      </c>
      <c r="AD12" s="570" t="s">
        <v>1823</v>
      </c>
      <c r="AE12" s="568">
        <v>8</v>
      </c>
      <c r="AF12" s="807" t="s">
        <v>12</v>
      </c>
      <c r="AG12" s="1041"/>
      <c r="AH12" s="816" t="s">
        <v>1823</v>
      </c>
      <c r="AI12" s="570" t="s">
        <v>1823</v>
      </c>
      <c r="AJ12" s="977">
        <v>8</v>
      </c>
      <c r="AK12" s="968" t="s">
        <v>15</v>
      </c>
      <c r="AL12" s="994" t="s">
        <v>1850</v>
      </c>
      <c r="AM12" s="974"/>
      <c r="AN12" s="974"/>
      <c r="AO12" s="568">
        <v>8</v>
      </c>
      <c r="AP12" s="569" t="s">
        <v>16</v>
      </c>
      <c r="AQ12" s="813" t="s">
        <v>1836</v>
      </c>
      <c r="AR12" s="570" t="s">
        <v>1823</v>
      </c>
      <c r="AS12" s="570" t="s">
        <v>1823</v>
      </c>
      <c r="AT12" s="568">
        <v>8</v>
      </c>
      <c r="AU12" s="569" t="s">
        <v>13</v>
      </c>
      <c r="AV12" s="614"/>
      <c r="AW12" s="570"/>
      <c r="AX12" s="570"/>
      <c r="AY12" s="977">
        <v>8</v>
      </c>
      <c r="AZ12" s="967" t="s">
        <v>0</v>
      </c>
      <c r="BA12" s="1002"/>
      <c r="BB12" s="974"/>
      <c r="BC12" s="974"/>
      <c r="BD12" s="977">
        <v>8</v>
      </c>
      <c r="BE12" s="968" t="s">
        <v>0</v>
      </c>
      <c r="BF12" s="965"/>
      <c r="BG12" s="974"/>
      <c r="BH12" s="974"/>
      <c r="BI12" s="953"/>
      <c r="BJ12" s="953"/>
    </row>
    <row r="13" spans="1:62" ht="65.099999999999994" customHeight="1">
      <c r="A13" s="806">
        <v>9</v>
      </c>
      <c r="B13" s="807" t="s">
        <v>12</v>
      </c>
      <c r="C13" s="1040"/>
      <c r="D13" s="826" t="s">
        <v>1823</v>
      </c>
      <c r="E13" s="570" t="s">
        <v>1823</v>
      </c>
      <c r="F13" s="568">
        <v>9</v>
      </c>
      <c r="G13" s="807" t="s">
        <v>14</v>
      </c>
      <c r="H13" s="1068" t="s">
        <v>1917</v>
      </c>
      <c r="I13" s="821" t="s">
        <v>748</v>
      </c>
      <c r="J13" s="822" t="s">
        <v>748</v>
      </c>
      <c r="K13" s="568">
        <v>9</v>
      </c>
      <c r="L13" s="569" t="s">
        <v>16</v>
      </c>
      <c r="M13" s="1066" t="s">
        <v>1839</v>
      </c>
      <c r="N13" s="826" t="s">
        <v>1823</v>
      </c>
      <c r="O13" s="822" t="s">
        <v>1823</v>
      </c>
      <c r="P13" s="568">
        <v>9</v>
      </c>
      <c r="Q13" s="569" t="s">
        <v>12</v>
      </c>
      <c r="R13" s="863" t="s">
        <v>1843</v>
      </c>
      <c r="S13" s="821" t="s">
        <v>1823</v>
      </c>
      <c r="T13" s="822" t="s">
        <v>1823</v>
      </c>
      <c r="U13" s="977">
        <v>9</v>
      </c>
      <c r="V13" s="968" t="s">
        <v>15</v>
      </c>
      <c r="W13" s="1002" t="s">
        <v>1848</v>
      </c>
      <c r="X13" s="974"/>
      <c r="Y13" s="974"/>
      <c r="Z13" s="568">
        <v>9</v>
      </c>
      <c r="AA13" s="569" t="s">
        <v>17</v>
      </c>
      <c r="AB13" s="614"/>
      <c r="AC13" s="816" t="s">
        <v>1823</v>
      </c>
      <c r="AD13" s="570" t="s">
        <v>1823</v>
      </c>
      <c r="AE13" s="568">
        <v>9</v>
      </c>
      <c r="AF13" s="807" t="s">
        <v>13</v>
      </c>
      <c r="AG13" s="849" t="s">
        <v>1849</v>
      </c>
      <c r="AH13" s="570" t="s">
        <v>1823</v>
      </c>
      <c r="AI13" s="570" t="s">
        <v>1823</v>
      </c>
      <c r="AJ13" s="977">
        <v>9</v>
      </c>
      <c r="AK13" s="968" t="s">
        <v>0</v>
      </c>
      <c r="AL13" s="1009"/>
      <c r="AM13" s="974"/>
      <c r="AN13" s="974"/>
      <c r="AO13" s="568">
        <v>9</v>
      </c>
      <c r="AP13" s="569" t="s">
        <v>17</v>
      </c>
      <c r="AQ13" s="614" t="s">
        <v>1870</v>
      </c>
      <c r="AR13" s="570" t="s">
        <v>1823</v>
      </c>
      <c r="AS13" s="570" t="s">
        <v>1823</v>
      </c>
      <c r="AT13" s="568">
        <v>9</v>
      </c>
      <c r="AU13" s="569" t="s">
        <v>14</v>
      </c>
      <c r="AV13" s="614"/>
      <c r="AW13" s="570"/>
      <c r="AX13" s="570"/>
      <c r="AY13" s="568">
        <v>9</v>
      </c>
      <c r="AZ13" s="807" t="s">
        <v>16</v>
      </c>
      <c r="BA13" s="1061" t="s">
        <v>1914</v>
      </c>
      <c r="BB13" s="570" t="s">
        <v>1823</v>
      </c>
      <c r="BC13" s="570" t="s">
        <v>1823</v>
      </c>
      <c r="BD13" s="568">
        <v>9</v>
      </c>
      <c r="BE13" s="569" t="s">
        <v>16</v>
      </c>
      <c r="BF13" s="614"/>
      <c r="BG13" s="570" t="s">
        <v>1823</v>
      </c>
      <c r="BH13" s="570" t="s">
        <v>1823</v>
      </c>
      <c r="BI13" s="953"/>
      <c r="BJ13" s="953"/>
    </row>
    <row r="14" spans="1:62" ht="65.099999999999994" customHeight="1">
      <c r="A14" s="806">
        <v>10</v>
      </c>
      <c r="B14" s="807" t="s">
        <v>13</v>
      </c>
      <c r="C14" s="1062" t="s">
        <v>1888</v>
      </c>
      <c r="D14" s="826" t="s">
        <v>748</v>
      </c>
      <c r="E14" s="570" t="s">
        <v>748</v>
      </c>
      <c r="F14" s="977">
        <v>10</v>
      </c>
      <c r="G14" s="967" t="s">
        <v>15</v>
      </c>
      <c r="H14" s="978"/>
      <c r="I14" s="979"/>
      <c r="J14" s="980"/>
      <c r="K14" s="568">
        <v>10</v>
      </c>
      <c r="L14" s="569" t="s">
        <v>17</v>
      </c>
      <c r="M14" s="614"/>
      <c r="N14" s="826" t="s">
        <v>1823</v>
      </c>
      <c r="O14" s="822" t="s">
        <v>1823</v>
      </c>
      <c r="P14" s="568">
        <v>10</v>
      </c>
      <c r="Q14" s="569" t="s">
        <v>13</v>
      </c>
      <c r="R14" s="827"/>
      <c r="S14" s="821" t="s">
        <v>748</v>
      </c>
      <c r="T14" s="822" t="s">
        <v>748</v>
      </c>
      <c r="U14" s="977">
        <v>10</v>
      </c>
      <c r="V14" s="968" t="s">
        <v>0</v>
      </c>
      <c r="W14" s="965" t="s">
        <v>1848</v>
      </c>
      <c r="X14" s="974"/>
      <c r="Y14" s="974"/>
      <c r="Z14" s="568">
        <v>10</v>
      </c>
      <c r="AA14" s="569" t="s">
        <v>12</v>
      </c>
      <c r="AB14" s="618"/>
      <c r="AC14" s="816" t="s">
        <v>1823</v>
      </c>
      <c r="AD14" s="570" t="s">
        <v>1823</v>
      </c>
      <c r="AE14" s="568">
        <v>10</v>
      </c>
      <c r="AF14" s="807" t="s">
        <v>14</v>
      </c>
      <c r="AG14" s="827" t="s">
        <v>1830</v>
      </c>
      <c r="AH14" s="826" t="s">
        <v>748</v>
      </c>
      <c r="AI14" s="570" t="s">
        <v>748</v>
      </c>
      <c r="AJ14" s="568">
        <v>10</v>
      </c>
      <c r="AK14" s="569" t="s">
        <v>16</v>
      </c>
      <c r="AL14" s="614"/>
      <c r="AM14" s="570" t="s">
        <v>1823</v>
      </c>
      <c r="AN14" s="570" t="s">
        <v>1823</v>
      </c>
      <c r="AO14" s="568">
        <v>10</v>
      </c>
      <c r="AP14" s="569" t="s">
        <v>12</v>
      </c>
      <c r="AQ14" s="614" t="s">
        <v>1845</v>
      </c>
      <c r="AR14" s="570" t="s">
        <v>1823</v>
      </c>
      <c r="AS14" s="570" t="s">
        <v>1823</v>
      </c>
      <c r="AT14" s="977">
        <v>10</v>
      </c>
      <c r="AU14" s="968" t="s">
        <v>15</v>
      </c>
      <c r="AV14" s="1002" t="s">
        <v>1837</v>
      </c>
      <c r="AW14" s="974"/>
      <c r="AX14" s="974"/>
      <c r="AY14" s="568">
        <v>10</v>
      </c>
      <c r="AZ14" s="807" t="s">
        <v>17</v>
      </c>
      <c r="BA14" s="614"/>
      <c r="BB14" s="570" t="s">
        <v>1823</v>
      </c>
      <c r="BC14" s="570" t="s">
        <v>1823</v>
      </c>
      <c r="BD14" s="568">
        <v>10</v>
      </c>
      <c r="BE14" s="569" t="s">
        <v>17</v>
      </c>
      <c r="BF14" s="823"/>
      <c r="BG14" s="570" t="s">
        <v>1823</v>
      </c>
      <c r="BH14" s="570" t="s">
        <v>1823</v>
      </c>
      <c r="BI14" s="953"/>
      <c r="BJ14" s="953"/>
    </row>
    <row r="15" spans="1:62" ht="65.099999999999994" customHeight="1">
      <c r="A15" s="806">
        <v>11</v>
      </c>
      <c r="B15" s="807" t="s">
        <v>14</v>
      </c>
      <c r="C15" s="851"/>
      <c r="D15" s="826" t="s">
        <v>748</v>
      </c>
      <c r="E15" s="570" t="s">
        <v>748</v>
      </c>
      <c r="F15" s="977">
        <v>11</v>
      </c>
      <c r="G15" s="967" t="s">
        <v>0</v>
      </c>
      <c r="H15" s="981"/>
      <c r="I15" s="979"/>
      <c r="J15" s="980"/>
      <c r="K15" s="568">
        <v>11</v>
      </c>
      <c r="L15" s="569" t="s">
        <v>12</v>
      </c>
      <c r="M15" s="614"/>
      <c r="N15" s="826" t="s">
        <v>1823</v>
      </c>
      <c r="O15" s="822" t="s">
        <v>1823</v>
      </c>
      <c r="P15" s="568">
        <v>11</v>
      </c>
      <c r="Q15" s="569" t="s">
        <v>14</v>
      </c>
      <c r="R15" s="852"/>
      <c r="S15" s="821" t="s">
        <v>748</v>
      </c>
      <c r="T15" s="822" t="s">
        <v>748</v>
      </c>
      <c r="U15" s="977">
        <v>11</v>
      </c>
      <c r="V15" s="968" t="s">
        <v>16</v>
      </c>
      <c r="W15" s="965" t="s">
        <v>876</v>
      </c>
      <c r="X15" s="974"/>
      <c r="Y15" s="974"/>
      <c r="Z15" s="568">
        <v>11</v>
      </c>
      <c r="AA15" s="569" t="s">
        <v>13</v>
      </c>
      <c r="AB15" s="815"/>
      <c r="AC15" s="570" t="s">
        <v>1823</v>
      </c>
      <c r="AD15" s="570" t="s">
        <v>1823</v>
      </c>
      <c r="AE15" s="977">
        <v>11</v>
      </c>
      <c r="AF15" s="967" t="s">
        <v>15</v>
      </c>
      <c r="AG15" s="1010"/>
      <c r="AH15" s="973"/>
      <c r="AI15" s="974"/>
      <c r="AJ15" s="568">
        <v>11</v>
      </c>
      <c r="AK15" s="569" t="s">
        <v>17</v>
      </c>
      <c r="AL15" s="813"/>
      <c r="AM15" s="570" t="s">
        <v>1823</v>
      </c>
      <c r="AN15" s="570" t="s">
        <v>1823</v>
      </c>
      <c r="AO15" s="568">
        <v>11</v>
      </c>
      <c r="AP15" s="569" t="s">
        <v>13</v>
      </c>
      <c r="AQ15" s="853"/>
      <c r="AR15" s="570" t="s">
        <v>748</v>
      </c>
      <c r="AS15" s="570" t="s">
        <v>748</v>
      </c>
      <c r="AT15" s="977">
        <v>11</v>
      </c>
      <c r="AU15" s="968" t="s">
        <v>0</v>
      </c>
      <c r="AV15" s="965"/>
      <c r="AW15" s="974"/>
      <c r="AX15" s="974"/>
      <c r="AY15" s="977">
        <v>11</v>
      </c>
      <c r="AZ15" s="967" t="s">
        <v>12</v>
      </c>
      <c r="BA15" s="965" t="s">
        <v>1815</v>
      </c>
      <c r="BB15" s="974"/>
      <c r="BC15" s="974"/>
      <c r="BD15" s="568">
        <v>11</v>
      </c>
      <c r="BE15" s="569" t="s">
        <v>12</v>
      </c>
      <c r="BF15" s="812"/>
      <c r="BG15" s="570" t="s">
        <v>748</v>
      </c>
      <c r="BH15" s="570" t="s">
        <v>748</v>
      </c>
      <c r="BI15" s="953"/>
      <c r="BJ15" s="953"/>
    </row>
    <row r="16" spans="1:62" ht="65.099999999999994" customHeight="1">
      <c r="A16" s="966">
        <v>12</v>
      </c>
      <c r="B16" s="967" t="s">
        <v>15</v>
      </c>
      <c r="C16" s="971"/>
      <c r="D16" s="973"/>
      <c r="E16" s="974"/>
      <c r="F16" s="568">
        <v>12</v>
      </c>
      <c r="G16" s="807" t="s">
        <v>16</v>
      </c>
      <c r="H16" s="1043"/>
      <c r="I16" s="821" t="s">
        <v>1823</v>
      </c>
      <c r="J16" s="822" t="s">
        <v>1823</v>
      </c>
      <c r="K16" s="568">
        <v>12</v>
      </c>
      <c r="L16" s="569" t="s">
        <v>13</v>
      </c>
      <c r="M16" s="1063" t="s">
        <v>1900</v>
      </c>
      <c r="N16" s="821" t="s">
        <v>748</v>
      </c>
      <c r="O16" s="856" t="s">
        <v>748</v>
      </c>
      <c r="P16" s="977">
        <v>12</v>
      </c>
      <c r="Q16" s="968" t="s">
        <v>15</v>
      </c>
      <c r="R16" s="995"/>
      <c r="S16" s="979"/>
      <c r="T16" s="980"/>
      <c r="U16" s="568">
        <v>12</v>
      </c>
      <c r="V16" s="569" t="s">
        <v>17</v>
      </c>
      <c r="W16" s="813"/>
      <c r="X16" s="570"/>
      <c r="Y16" s="570"/>
      <c r="Z16" s="568">
        <v>12</v>
      </c>
      <c r="AA16" s="569" t="s">
        <v>14</v>
      </c>
      <c r="AB16" s="820"/>
      <c r="AC16" s="570" t="s">
        <v>748</v>
      </c>
      <c r="AD16" s="570" t="s">
        <v>748</v>
      </c>
      <c r="AE16" s="977">
        <v>12</v>
      </c>
      <c r="AF16" s="967" t="s">
        <v>0</v>
      </c>
      <c r="AG16" s="1011"/>
      <c r="AH16" s="974"/>
      <c r="AI16" s="974"/>
      <c r="AJ16" s="568">
        <v>12</v>
      </c>
      <c r="AK16" s="569" t="s">
        <v>12</v>
      </c>
      <c r="AL16" s="817"/>
      <c r="AM16" s="570" t="s">
        <v>1823</v>
      </c>
      <c r="AN16" s="570" t="s">
        <v>1823</v>
      </c>
      <c r="AO16" s="568">
        <v>12</v>
      </c>
      <c r="AP16" s="569" t="s">
        <v>14</v>
      </c>
      <c r="AQ16" s="618" t="s">
        <v>1872</v>
      </c>
      <c r="AR16" s="570" t="s">
        <v>748</v>
      </c>
      <c r="AS16" s="570" t="s">
        <v>748</v>
      </c>
      <c r="AT16" s="977">
        <v>12</v>
      </c>
      <c r="AU16" s="968" t="s">
        <v>16</v>
      </c>
      <c r="AV16" s="965" t="s">
        <v>1066</v>
      </c>
      <c r="AW16" s="974"/>
      <c r="AX16" s="974"/>
      <c r="AY16" s="568">
        <v>12</v>
      </c>
      <c r="AZ16" s="807" t="s">
        <v>13</v>
      </c>
      <c r="BA16" s="614"/>
      <c r="BB16" s="570" t="s">
        <v>1823</v>
      </c>
      <c r="BC16" s="570" t="s">
        <v>1823</v>
      </c>
      <c r="BD16" s="568">
        <v>12</v>
      </c>
      <c r="BE16" s="569" t="s">
        <v>13</v>
      </c>
      <c r="BF16" s="812"/>
      <c r="BG16" s="570" t="s">
        <v>748</v>
      </c>
      <c r="BH16" s="570" t="s">
        <v>748</v>
      </c>
      <c r="BI16" s="953"/>
      <c r="BJ16" s="953"/>
    </row>
    <row r="17" spans="1:62" ht="65.099999999999994" customHeight="1">
      <c r="A17" s="966">
        <v>13</v>
      </c>
      <c r="B17" s="967" t="s">
        <v>0</v>
      </c>
      <c r="C17" s="972"/>
      <c r="D17" s="973"/>
      <c r="E17" s="974"/>
      <c r="F17" s="568">
        <v>13</v>
      </c>
      <c r="G17" s="807" t="s">
        <v>17</v>
      </c>
      <c r="H17" s="614"/>
      <c r="I17" s="821" t="s">
        <v>1823</v>
      </c>
      <c r="J17" s="822" t="s">
        <v>1823</v>
      </c>
      <c r="K17" s="568">
        <v>13</v>
      </c>
      <c r="L17" s="569" t="s">
        <v>14</v>
      </c>
      <c r="M17" s="1072" t="s">
        <v>1918</v>
      </c>
      <c r="N17" s="821" t="s">
        <v>748</v>
      </c>
      <c r="O17" s="856" t="s">
        <v>748</v>
      </c>
      <c r="P17" s="977">
        <v>13</v>
      </c>
      <c r="Q17" s="968" t="s">
        <v>0</v>
      </c>
      <c r="R17" s="996"/>
      <c r="S17" s="979"/>
      <c r="T17" s="980"/>
      <c r="U17" s="568">
        <v>13</v>
      </c>
      <c r="V17" s="569" t="s">
        <v>12</v>
      </c>
      <c r="W17" s="813"/>
      <c r="X17" s="570"/>
      <c r="Y17" s="570"/>
      <c r="Z17" s="977">
        <v>13</v>
      </c>
      <c r="AA17" s="968" t="s">
        <v>15</v>
      </c>
      <c r="AB17" s="994" t="s">
        <v>1877</v>
      </c>
      <c r="AC17" s="974"/>
      <c r="AD17" s="974"/>
      <c r="AE17" s="977">
        <v>13</v>
      </c>
      <c r="AF17" s="967" t="s">
        <v>16</v>
      </c>
      <c r="AG17" s="965" t="s">
        <v>875</v>
      </c>
      <c r="AH17" s="974"/>
      <c r="AI17" s="974"/>
      <c r="AJ17" s="568">
        <v>13</v>
      </c>
      <c r="AK17" s="569" t="s">
        <v>13</v>
      </c>
      <c r="AL17" s="817"/>
      <c r="AM17" s="570" t="s">
        <v>748</v>
      </c>
      <c r="AN17" s="570" t="s">
        <v>748</v>
      </c>
      <c r="AO17" s="977">
        <v>13</v>
      </c>
      <c r="AP17" s="968" t="s">
        <v>15</v>
      </c>
      <c r="AQ17" s="965"/>
      <c r="AR17" s="974"/>
      <c r="AS17" s="974"/>
      <c r="AT17" s="568">
        <v>13</v>
      </c>
      <c r="AU17" s="569" t="s">
        <v>17</v>
      </c>
      <c r="AV17" s="614"/>
      <c r="AW17" s="570"/>
      <c r="AX17" s="570"/>
      <c r="AY17" s="568">
        <v>13</v>
      </c>
      <c r="AZ17" s="807" t="s">
        <v>14</v>
      </c>
      <c r="BA17" s="817" t="s">
        <v>1874</v>
      </c>
      <c r="BB17" s="570" t="s">
        <v>748</v>
      </c>
      <c r="BC17" s="570" t="s">
        <v>748</v>
      </c>
      <c r="BD17" s="568">
        <v>13</v>
      </c>
      <c r="BE17" s="569" t="s">
        <v>14</v>
      </c>
      <c r="BF17" s="614"/>
      <c r="BG17" s="570" t="s">
        <v>748</v>
      </c>
      <c r="BH17" s="570" t="s">
        <v>748</v>
      </c>
      <c r="BI17" s="953"/>
      <c r="BJ17" s="953"/>
    </row>
    <row r="18" spans="1:62" ht="65.099999999999994" customHeight="1">
      <c r="A18" s="806">
        <v>14</v>
      </c>
      <c r="B18" s="807" t="s">
        <v>16</v>
      </c>
      <c r="C18" s="1036"/>
      <c r="D18" s="826" t="s">
        <v>1823</v>
      </c>
      <c r="E18" s="570" t="s">
        <v>1823</v>
      </c>
      <c r="F18" s="568">
        <v>14</v>
      </c>
      <c r="G18" s="807" t="s">
        <v>12</v>
      </c>
      <c r="H18" s="1044"/>
      <c r="I18" s="821" t="s">
        <v>1823</v>
      </c>
      <c r="J18" s="822" t="s">
        <v>1823</v>
      </c>
      <c r="K18" s="977">
        <v>14</v>
      </c>
      <c r="L18" s="968" t="s">
        <v>15</v>
      </c>
      <c r="M18" s="988" t="s">
        <v>1842</v>
      </c>
      <c r="N18" s="979"/>
      <c r="O18" s="980"/>
      <c r="P18" s="568">
        <v>14</v>
      </c>
      <c r="Q18" s="569" t="s">
        <v>16</v>
      </c>
      <c r="R18" s="813"/>
      <c r="S18" s="570" t="s">
        <v>1823</v>
      </c>
      <c r="T18" s="570" t="s">
        <v>1823</v>
      </c>
      <c r="U18" s="568">
        <v>14</v>
      </c>
      <c r="V18" s="569" t="s">
        <v>13</v>
      </c>
      <c r="W18" s="813"/>
      <c r="X18" s="570"/>
      <c r="Y18" s="570"/>
      <c r="Z18" s="977">
        <v>14</v>
      </c>
      <c r="AA18" s="968" t="s">
        <v>0</v>
      </c>
      <c r="AB18" s="1006"/>
      <c r="AC18" s="974"/>
      <c r="AD18" s="974"/>
      <c r="AE18" s="568">
        <v>14</v>
      </c>
      <c r="AF18" s="807" t="s">
        <v>17</v>
      </c>
      <c r="AG18" s="1049" t="s">
        <v>1861</v>
      </c>
      <c r="AH18" s="570" t="s">
        <v>1823</v>
      </c>
      <c r="AI18" s="570" t="s">
        <v>1823</v>
      </c>
      <c r="AJ18" s="568">
        <v>14</v>
      </c>
      <c r="AK18" s="569" t="s">
        <v>14</v>
      </c>
      <c r="AL18" s="1060" t="s">
        <v>1912</v>
      </c>
      <c r="AM18" s="570" t="s">
        <v>748</v>
      </c>
      <c r="AN18" s="570" t="s">
        <v>748</v>
      </c>
      <c r="AO18" s="977">
        <v>14</v>
      </c>
      <c r="AP18" s="968" t="s">
        <v>0</v>
      </c>
      <c r="AQ18" s="982" t="s">
        <v>1257</v>
      </c>
      <c r="AR18" s="974"/>
      <c r="AS18" s="974"/>
      <c r="AT18" s="568">
        <v>14</v>
      </c>
      <c r="AU18" s="569" t="s">
        <v>12</v>
      </c>
      <c r="AV18" s="614" t="s">
        <v>1490</v>
      </c>
      <c r="AW18" s="570" t="s">
        <v>1823</v>
      </c>
      <c r="AX18" s="570" t="s">
        <v>1823</v>
      </c>
      <c r="AY18" s="977">
        <v>14</v>
      </c>
      <c r="AZ18" s="967" t="s">
        <v>15</v>
      </c>
      <c r="BA18" s="988"/>
      <c r="BB18" s="974"/>
      <c r="BC18" s="974"/>
      <c r="BD18" s="977">
        <v>14</v>
      </c>
      <c r="BE18" s="968" t="s">
        <v>15</v>
      </c>
      <c r="BF18" s="965"/>
      <c r="BG18" s="974"/>
      <c r="BH18" s="974"/>
      <c r="BI18" s="953"/>
      <c r="BJ18" s="953"/>
    </row>
    <row r="19" spans="1:62" ht="65.099999999999994" customHeight="1">
      <c r="A19" s="806">
        <v>15</v>
      </c>
      <c r="B19" s="807" t="s">
        <v>17</v>
      </c>
      <c r="C19" s="1063" t="s">
        <v>1889</v>
      </c>
      <c r="D19" s="826" t="s">
        <v>1823</v>
      </c>
      <c r="E19" s="570" t="s">
        <v>1823</v>
      </c>
      <c r="F19" s="568">
        <v>15</v>
      </c>
      <c r="G19" s="807" t="s">
        <v>13</v>
      </c>
      <c r="H19" s="1069" t="s">
        <v>1896</v>
      </c>
      <c r="I19" s="821" t="s">
        <v>748</v>
      </c>
      <c r="J19" s="822" t="s">
        <v>748</v>
      </c>
      <c r="K19" s="977">
        <v>15</v>
      </c>
      <c r="L19" s="968" t="s">
        <v>0</v>
      </c>
      <c r="M19" s="965"/>
      <c r="N19" s="979"/>
      <c r="O19" s="980"/>
      <c r="P19" s="568">
        <v>15</v>
      </c>
      <c r="Q19" s="569" t="s">
        <v>17</v>
      </c>
      <c r="R19" s="823"/>
      <c r="S19" s="570" t="s">
        <v>1823</v>
      </c>
      <c r="T19" s="570" t="s">
        <v>1823</v>
      </c>
      <c r="U19" s="568">
        <v>15</v>
      </c>
      <c r="V19" s="569" t="s">
        <v>14</v>
      </c>
      <c r="W19" s="614"/>
      <c r="X19" s="570"/>
      <c r="Y19" s="570"/>
      <c r="Z19" s="977">
        <v>15</v>
      </c>
      <c r="AA19" s="968" t="s">
        <v>16</v>
      </c>
      <c r="AB19" s="965" t="s">
        <v>808</v>
      </c>
      <c r="AC19" s="974"/>
      <c r="AD19" s="974"/>
      <c r="AE19" s="568">
        <v>15</v>
      </c>
      <c r="AF19" s="807" t="s">
        <v>12</v>
      </c>
      <c r="AG19" s="817"/>
      <c r="AH19" s="570" t="s">
        <v>1823</v>
      </c>
      <c r="AI19" s="570" t="s">
        <v>1823</v>
      </c>
      <c r="AJ19" s="977">
        <v>15</v>
      </c>
      <c r="AK19" s="968" t="s">
        <v>15</v>
      </c>
      <c r="AL19" s="1014"/>
      <c r="AM19" s="974"/>
      <c r="AN19" s="974"/>
      <c r="AO19" s="568">
        <v>15</v>
      </c>
      <c r="AP19" s="569" t="s">
        <v>16</v>
      </c>
      <c r="AQ19" s="1049" t="s">
        <v>1863</v>
      </c>
      <c r="AR19" s="570" t="s">
        <v>1823</v>
      </c>
      <c r="AS19" s="570" t="s">
        <v>1823</v>
      </c>
      <c r="AT19" s="568">
        <v>15</v>
      </c>
      <c r="AU19" s="569" t="s">
        <v>13</v>
      </c>
      <c r="AV19" s="813"/>
      <c r="AW19" s="570" t="s">
        <v>748</v>
      </c>
      <c r="AX19" s="570" t="s">
        <v>748</v>
      </c>
      <c r="AY19" s="977">
        <v>15</v>
      </c>
      <c r="AZ19" s="967" t="s">
        <v>0</v>
      </c>
      <c r="BA19" s="1009"/>
      <c r="BB19" s="974"/>
      <c r="BC19" s="974"/>
      <c r="BD19" s="977">
        <v>15</v>
      </c>
      <c r="BE19" s="968" t="s">
        <v>0</v>
      </c>
      <c r="BF19" s="1002"/>
      <c r="BG19" s="974"/>
      <c r="BH19" s="974"/>
      <c r="BI19" s="953"/>
      <c r="BJ19" s="953"/>
    </row>
    <row r="20" spans="1:62" ht="65.099999999999994" customHeight="1">
      <c r="A20" s="806">
        <v>16</v>
      </c>
      <c r="B20" s="807" t="s">
        <v>12</v>
      </c>
      <c r="C20" s="1063" t="s">
        <v>1890</v>
      </c>
      <c r="D20" s="826" t="s">
        <v>1823</v>
      </c>
      <c r="E20" s="570" t="s">
        <v>1823</v>
      </c>
      <c r="F20" s="568">
        <v>16</v>
      </c>
      <c r="G20" s="807" t="s">
        <v>14</v>
      </c>
      <c r="H20" s="1065" t="s">
        <v>1830</v>
      </c>
      <c r="I20" s="821" t="s">
        <v>748</v>
      </c>
      <c r="J20" s="822"/>
      <c r="K20" s="568">
        <v>16</v>
      </c>
      <c r="L20" s="569" t="s">
        <v>16</v>
      </c>
      <c r="M20" s="1062" t="s">
        <v>1854</v>
      </c>
      <c r="N20" s="821" t="s">
        <v>1823</v>
      </c>
      <c r="O20" s="822" t="s">
        <v>1823</v>
      </c>
      <c r="P20" s="568">
        <v>16</v>
      </c>
      <c r="Q20" s="569" t="s">
        <v>12</v>
      </c>
      <c r="R20" s="863"/>
      <c r="S20" s="570" t="s">
        <v>1823</v>
      </c>
      <c r="T20" s="570" t="s">
        <v>1823</v>
      </c>
      <c r="U20" s="977">
        <v>16</v>
      </c>
      <c r="V20" s="968" t="s">
        <v>15</v>
      </c>
      <c r="W20" s="965"/>
      <c r="X20" s="974"/>
      <c r="Y20" s="974"/>
      <c r="Z20" s="568">
        <v>16</v>
      </c>
      <c r="AA20" s="569" t="s">
        <v>17</v>
      </c>
      <c r="AB20" s="614"/>
      <c r="AC20" s="570" t="s">
        <v>1823</v>
      </c>
      <c r="AD20" s="570" t="s">
        <v>1823</v>
      </c>
      <c r="AE20" s="568">
        <v>16</v>
      </c>
      <c r="AF20" s="807" t="s">
        <v>13</v>
      </c>
      <c r="AG20" s="817" t="s">
        <v>851</v>
      </c>
      <c r="AH20" s="570" t="s">
        <v>748</v>
      </c>
      <c r="AI20" s="570" t="s">
        <v>748</v>
      </c>
      <c r="AJ20" s="977">
        <v>16</v>
      </c>
      <c r="AK20" s="968" t="s">
        <v>0</v>
      </c>
      <c r="AL20" s="1015" t="s">
        <v>1846</v>
      </c>
      <c r="AM20" s="974"/>
      <c r="AN20" s="974"/>
      <c r="AO20" s="568">
        <v>16</v>
      </c>
      <c r="AP20" s="569" t="s">
        <v>17</v>
      </c>
      <c r="AQ20" s="614"/>
      <c r="AR20" s="570" t="s">
        <v>1823</v>
      </c>
      <c r="AS20" s="570" t="s">
        <v>1823</v>
      </c>
      <c r="AT20" s="568">
        <v>16</v>
      </c>
      <c r="AU20" s="569" t="s">
        <v>14</v>
      </c>
      <c r="AV20" s="864" t="s">
        <v>1873</v>
      </c>
      <c r="AW20" s="826" t="s">
        <v>748</v>
      </c>
      <c r="AX20" s="570" t="s">
        <v>748</v>
      </c>
      <c r="AY20" s="568">
        <v>16</v>
      </c>
      <c r="AZ20" s="807" t="s">
        <v>16</v>
      </c>
      <c r="BA20" s="842"/>
      <c r="BB20" s="570" t="s">
        <v>1823</v>
      </c>
      <c r="BC20" s="570" t="s">
        <v>1823</v>
      </c>
      <c r="BD20" s="568">
        <v>16</v>
      </c>
      <c r="BE20" s="569" t="s">
        <v>16</v>
      </c>
      <c r="BF20" s="813"/>
      <c r="BG20" s="570" t="s">
        <v>1823</v>
      </c>
      <c r="BH20" s="570" t="s">
        <v>1823</v>
      </c>
      <c r="BI20" s="953"/>
      <c r="BJ20" s="953"/>
    </row>
    <row r="21" spans="1:62" ht="65.099999999999994" customHeight="1">
      <c r="A21" s="806">
        <v>17</v>
      </c>
      <c r="B21" s="807" t="s">
        <v>13</v>
      </c>
      <c r="C21" s="817" t="s">
        <v>1122</v>
      </c>
      <c r="D21" s="826" t="s">
        <v>748</v>
      </c>
      <c r="E21" s="570" t="s">
        <v>748</v>
      </c>
      <c r="F21" s="977">
        <v>17</v>
      </c>
      <c r="G21" s="967" t="s">
        <v>15</v>
      </c>
      <c r="H21" s="964"/>
      <c r="I21" s="979"/>
      <c r="J21" s="980"/>
      <c r="K21" s="568">
        <v>17</v>
      </c>
      <c r="L21" s="569" t="s">
        <v>17</v>
      </c>
      <c r="M21" s="1062" t="s">
        <v>1855</v>
      </c>
      <c r="N21" s="821" t="s">
        <v>1823</v>
      </c>
      <c r="O21" s="822" t="s">
        <v>1823</v>
      </c>
      <c r="P21" s="568">
        <v>17</v>
      </c>
      <c r="Q21" s="569" t="s">
        <v>13</v>
      </c>
      <c r="R21" s="817"/>
      <c r="S21" s="866" t="s">
        <v>1823</v>
      </c>
      <c r="T21" s="867" t="s">
        <v>1823</v>
      </c>
      <c r="U21" s="977">
        <v>17</v>
      </c>
      <c r="V21" s="968" t="s">
        <v>0</v>
      </c>
      <c r="W21" s="965"/>
      <c r="X21" s="974"/>
      <c r="Y21" s="974"/>
      <c r="Z21" s="568">
        <v>17</v>
      </c>
      <c r="AA21" s="569" t="s">
        <v>12</v>
      </c>
      <c r="AB21" s="813"/>
      <c r="AC21" s="570" t="s">
        <v>1823</v>
      </c>
      <c r="AD21" s="570" t="s">
        <v>1823</v>
      </c>
      <c r="AE21" s="568">
        <v>17</v>
      </c>
      <c r="AF21" s="807" t="s">
        <v>14</v>
      </c>
      <c r="AG21" s="1058" t="s">
        <v>1910</v>
      </c>
      <c r="AH21" s="570" t="s">
        <v>748</v>
      </c>
      <c r="AI21" s="570" t="s">
        <v>748</v>
      </c>
      <c r="AJ21" s="568">
        <v>17</v>
      </c>
      <c r="AK21" s="569" t="s">
        <v>16</v>
      </c>
      <c r="AL21" s="618"/>
      <c r="AM21" s="570" t="s">
        <v>1823</v>
      </c>
      <c r="AN21" s="570" t="s">
        <v>1823</v>
      </c>
      <c r="AO21" s="568">
        <v>17</v>
      </c>
      <c r="AP21" s="569" t="s">
        <v>12</v>
      </c>
      <c r="AQ21" s="813"/>
      <c r="AR21" s="570" t="s">
        <v>1823</v>
      </c>
      <c r="AS21" s="570" t="s">
        <v>1823</v>
      </c>
      <c r="AT21" s="977">
        <v>17</v>
      </c>
      <c r="AU21" s="968" t="s">
        <v>15</v>
      </c>
      <c r="AV21" s="982"/>
      <c r="AW21" s="973"/>
      <c r="AX21" s="974"/>
      <c r="AY21" s="568">
        <v>17</v>
      </c>
      <c r="AZ21" s="807" t="s">
        <v>1804</v>
      </c>
      <c r="BA21" s="614"/>
      <c r="BB21" s="570" t="s">
        <v>1823</v>
      </c>
      <c r="BC21" s="570" t="s">
        <v>1823</v>
      </c>
      <c r="BD21" s="568">
        <v>17</v>
      </c>
      <c r="BE21" s="569" t="s">
        <v>17</v>
      </c>
      <c r="BF21" s="614"/>
      <c r="BG21" s="570" t="s">
        <v>1823</v>
      </c>
      <c r="BH21" s="570" t="s">
        <v>1823</v>
      </c>
      <c r="BI21" s="953"/>
      <c r="BJ21" s="953"/>
    </row>
    <row r="22" spans="1:62" ht="65.099999999999994" customHeight="1">
      <c r="A22" s="806">
        <v>18</v>
      </c>
      <c r="B22" s="807" t="s">
        <v>14</v>
      </c>
      <c r="C22" s="1064" t="s">
        <v>1891</v>
      </c>
      <c r="D22" s="826" t="s">
        <v>748</v>
      </c>
      <c r="E22" s="570" t="s">
        <v>748</v>
      </c>
      <c r="F22" s="977">
        <v>18</v>
      </c>
      <c r="G22" s="967" t="s">
        <v>0</v>
      </c>
      <c r="H22" s="965"/>
      <c r="I22" s="973"/>
      <c r="J22" s="973"/>
      <c r="K22" s="568">
        <v>18</v>
      </c>
      <c r="L22" s="569" t="s">
        <v>12</v>
      </c>
      <c r="M22" s="618" t="s">
        <v>1919</v>
      </c>
      <c r="N22" s="821" t="s">
        <v>1823</v>
      </c>
      <c r="O22" s="822" t="s">
        <v>1823</v>
      </c>
      <c r="P22" s="568">
        <v>18</v>
      </c>
      <c r="Q22" s="569" t="s">
        <v>14</v>
      </c>
      <c r="R22" s="817" t="s">
        <v>1904</v>
      </c>
      <c r="S22" s="821" t="s">
        <v>748</v>
      </c>
      <c r="T22" s="822" t="s">
        <v>748</v>
      </c>
      <c r="U22" s="568">
        <v>18</v>
      </c>
      <c r="V22" s="569" t="s">
        <v>16</v>
      </c>
      <c r="W22" s="614"/>
      <c r="X22" s="570"/>
      <c r="Y22" s="570"/>
      <c r="Z22" s="568">
        <v>18</v>
      </c>
      <c r="AA22" s="569" t="s">
        <v>13</v>
      </c>
      <c r="AB22" s="614" t="s">
        <v>1870</v>
      </c>
      <c r="AC22" s="570" t="s">
        <v>1823</v>
      </c>
      <c r="AD22" s="570" t="s">
        <v>1823</v>
      </c>
      <c r="AE22" s="977">
        <v>18</v>
      </c>
      <c r="AF22" s="967" t="s">
        <v>15</v>
      </c>
      <c r="AG22" s="1009"/>
      <c r="AH22" s="974"/>
      <c r="AI22" s="974"/>
      <c r="AJ22" s="568">
        <v>18</v>
      </c>
      <c r="AK22" s="569" t="s">
        <v>17</v>
      </c>
      <c r="AL22" s="1049" t="s">
        <v>1862</v>
      </c>
      <c r="AM22" s="570" t="s">
        <v>1823</v>
      </c>
      <c r="AN22" s="570" t="s">
        <v>1823</v>
      </c>
      <c r="AO22" s="568">
        <v>18</v>
      </c>
      <c r="AP22" s="569" t="s">
        <v>13</v>
      </c>
      <c r="AQ22" s="868" t="s">
        <v>1922</v>
      </c>
      <c r="AR22" s="570" t="s">
        <v>748</v>
      </c>
      <c r="AS22" s="570" t="s">
        <v>748</v>
      </c>
      <c r="AT22" s="977">
        <v>18</v>
      </c>
      <c r="AU22" s="968" t="s">
        <v>0</v>
      </c>
      <c r="AV22" s="982"/>
      <c r="AW22" s="973"/>
      <c r="AX22" s="974"/>
      <c r="AY22" s="568">
        <v>18</v>
      </c>
      <c r="AZ22" s="807" t="s">
        <v>12</v>
      </c>
      <c r="BA22" s="1050" t="s">
        <v>1864</v>
      </c>
      <c r="BB22" s="570" t="s">
        <v>1823</v>
      </c>
      <c r="BC22" s="570" t="s">
        <v>1823</v>
      </c>
      <c r="BD22" s="568">
        <v>18</v>
      </c>
      <c r="BE22" s="569" t="s">
        <v>12</v>
      </c>
      <c r="BF22" s="842" t="s">
        <v>1851</v>
      </c>
      <c r="BG22" s="570" t="s">
        <v>748</v>
      </c>
      <c r="BH22" s="570"/>
      <c r="BI22" s="953"/>
      <c r="BJ22" s="953"/>
    </row>
    <row r="23" spans="1:62" ht="65.099999999999994" customHeight="1">
      <c r="A23" s="966">
        <v>19</v>
      </c>
      <c r="B23" s="967" t="s">
        <v>15</v>
      </c>
      <c r="C23" s="969"/>
      <c r="D23" s="973"/>
      <c r="E23" s="974"/>
      <c r="F23" s="568">
        <v>19</v>
      </c>
      <c r="G23" s="807" t="s">
        <v>16</v>
      </c>
      <c r="H23" s="1046"/>
      <c r="I23" s="826" t="s">
        <v>1823</v>
      </c>
      <c r="J23" s="826" t="s">
        <v>1823</v>
      </c>
      <c r="K23" s="568">
        <v>19</v>
      </c>
      <c r="L23" s="569" t="s">
        <v>13</v>
      </c>
      <c r="M23" s="827" t="s">
        <v>1901</v>
      </c>
      <c r="N23" s="821" t="s">
        <v>748</v>
      </c>
      <c r="O23" s="822" t="s">
        <v>748</v>
      </c>
      <c r="P23" s="977">
        <v>19</v>
      </c>
      <c r="Q23" s="968" t="s">
        <v>15</v>
      </c>
      <c r="R23" s="988"/>
      <c r="S23" s="979"/>
      <c r="T23" s="980"/>
      <c r="U23" s="568">
        <v>19</v>
      </c>
      <c r="V23" s="569" t="s">
        <v>17</v>
      </c>
      <c r="W23" s="614"/>
      <c r="X23" s="570"/>
      <c r="Y23" s="570"/>
      <c r="Z23" s="568">
        <v>19</v>
      </c>
      <c r="AA23" s="569" t="s">
        <v>14</v>
      </c>
      <c r="AB23" s="813" t="s">
        <v>1856</v>
      </c>
      <c r="AC23" s="570" t="s">
        <v>748</v>
      </c>
      <c r="AD23" s="570" t="s">
        <v>748</v>
      </c>
      <c r="AE23" s="977">
        <v>19</v>
      </c>
      <c r="AF23" s="967" t="s">
        <v>0</v>
      </c>
      <c r="AG23" s="964" t="s">
        <v>1827</v>
      </c>
      <c r="AH23" s="974"/>
      <c r="AI23" s="974"/>
      <c r="AJ23" s="568">
        <v>19</v>
      </c>
      <c r="AK23" s="569" t="s">
        <v>12</v>
      </c>
      <c r="AL23" s="618" t="s">
        <v>1913</v>
      </c>
      <c r="AM23" s="570" t="s">
        <v>1823</v>
      </c>
      <c r="AN23" s="570" t="s">
        <v>1823</v>
      </c>
      <c r="AO23" s="568">
        <v>19</v>
      </c>
      <c r="AP23" s="569" t="s">
        <v>14</v>
      </c>
      <c r="AQ23" s="873"/>
      <c r="AR23" s="570" t="s">
        <v>748</v>
      </c>
      <c r="AS23" s="570" t="s">
        <v>748</v>
      </c>
      <c r="AT23" s="568">
        <v>19</v>
      </c>
      <c r="AU23" s="569" t="s">
        <v>16</v>
      </c>
      <c r="AV23" s="614"/>
      <c r="AW23" s="826" t="s">
        <v>1823</v>
      </c>
      <c r="AX23" s="570" t="s">
        <v>1823</v>
      </c>
      <c r="AY23" s="568">
        <v>19</v>
      </c>
      <c r="AZ23" s="807" t="s">
        <v>13</v>
      </c>
      <c r="BA23" s="1050" t="s">
        <v>1865</v>
      </c>
      <c r="BB23" s="570" t="s">
        <v>748</v>
      </c>
      <c r="BC23" s="570" t="s">
        <v>748</v>
      </c>
      <c r="BD23" s="568">
        <v>19</v>
      </c>
      <c r="BE23" s="569" t="s">
        <v>13</v>
      </c>
      <c r="BF23" s="813"/>
      <c r="BG23" s="570" t="s">
        <v>748</v>
      </c>
      <c r="BH23" s="570" t="s">
        <v>748</v>
      </c>
      <c r="BI23" s="953"/>
      <c r="BJ23" s="953"/>
    </row>
    <row r="24" spans="1:62" ht="65.099999999999994" customHeight="1">
      <c r="A24" s="966">
        <v>20</v>
      </c>
      <c r="B24" s="967" t="s">
        <v>0</v>
      </c>
      <c r="C24" s="970"/>
      <c r="D24" s="973"/>
      <c r="E24" s="974"/>
      <c r="F24" s="568">
        <v>20</v>
      </c>
      <c r="G24" s="1047" t="s">
        <v>17</v>
      </c>
      <c r="H24" s="1054" t="s">
        <v>1879</v>
      </c>
      <c r="I24" s="1045" t="s">
        <v>1823</v>
      </c>
      <c r="J24" s="826" t="s">
        <v>1823</v>
      </c>
      <c r="K24" s="568">
        <v>20</v>
      </c>
      <c r="L24" s="569" t="s">
        <v>14</v>
      </c>
      <c r="M24" s="828"/>
      <c r="N24" s="821" t="s">
        <v>748</v>
      </c>
      <c r="O24" s="822" t="s">
        <v>748</v>
      </c>
      <c r="P24" s="977">
        <v>20</v>
      </c>
      <c r="Q24" s="968" t="s">
        <v>0</v>
      </c>
      <c r="R24" s="994"/>
      <c r="S24" s="979"/>
      <c r="T24" s="980"/>
      <c r="U24" s="568">
        <v>20</v>
      </c>
      <c r="V24" s="569" t="s">
        <v>12</v>
      </c>
      <c r="W24" s="813"/>
      <c r="X24" s="570"/>
      <c r="Y24" s="570"/>
      <c r="Z24" s="977">
        <v>20</v>
      </c>
      <c r="AA24" s="968" t="s">
        <v>15</v>
      </c>
      <c r="AB24" s="1005"/>
      <c r="AC24" s="974"/>
      <c r="AD24" s="974"/>
      <c r="AE24" s="568">
        <v>20</v>
      </c>
      <c r="AF24" s="807" t="s">
        <v>16</v>
      </c>
      <c r="AG24" s="614" t="s">
        <v>1839</v>
      </c>
      <c r="AH24" s="570" t="s">
        <v>1823</v>
      </c>
      <c r="AI24" s="570" t="s">
        <v>1823</v>
      </c>
      <c r="AJ24" s="977">
        <v>20</v>
      </c>
      <c r="AK24" s="968" t="s">
        <v>13</v>
      </c>
      <c r="AL24" s="965" t="s">
        <v>647</v>
      </c>
      <c r="AM24" s="974"/>
      <c r="AN24" s="974"/>
      <c r="AO24" s="977">
        <v>20</v>
      </c>
      <c r="AP24" s="968" t="s">
        <v>15</v>
      </c>
      <c r="AQ24" s="986"/>
      <c r="AR24" s="974"/>
      <c r="AS24" s="974"/>
      <c r="AT24" s="568">
        <v>20</v>
      </c>
      <c r="AU24" s="569" t="s">
        <v>17</v>
      </c>
      <c r="AV24" s="614" t="s">
        <v>1870</v>
      </c>
      <c r="AW24" s="826" t="s">
        <v>1823</v>
      </c>
      <c r="AX24" s="570" t="s">
        <v>1823</v>
      </c>
      <c r="AY24" s="568">
        <v>20</v>
      </c>
      <c r="AZ24" s="807" t="s">
        <v>14</v>
      </c>
      <c r="BA24" s="870"/>
      <c r="BB24" s="570" t="s">
        <v>748</v>
      </c>
      <c r="BC24" s="570" t="s">
        <v>748</v>
      </c>
      <c r="BD24" s="977">
        <v>20</v>
      </c>
      <c r="BE24" s="968" t="s">
        <v>14</v>
      </c>
      <c r="BF24" s="970" t="s">
        <v>1486</v>
      </c>
      <c r="BG24" s="974"/>
      <c r="BH24" s="974"/>
      <c r="BI24" s="953"/>
      <c r="BJ24" s="953"/>
    </row>
    <row r="25" spans="1:62" ht="65.099999999999994" customHeight="1">
      <c r="A25" s="806">
        <v>21</v>
      </c>
      <c r="B25" s="807" t="s">
        <v>16</v>
      </c>
      <c r="C25" s="614" t="s">
        <v>1875</v>
      </c>
      <c r="D25" s="826" t="s">
        <v>1823</v>
      </c>
      <c r="E25" s="570" t="s">
        <v>1823</v>
      </c>
      <c r="F25" s="568">
        <v>21</v>
      </c>
      <c r="G25" s="807" t="s">
        <v>12</v>
      </c>
      <c r="H25" s="618" t="s">
        <v>1897</v>
      </c>
      <c r="I25" s="826" t="s">
        <v>1823</v>
      </c>
      <c r="J25" s="822" t="s">
        <v>1823</v>
      </c>
      <c r="K25" s="417">
        <v>21</v>
      </c>
      <c r="L25" s="497" t="s">
        <v>15</v>
      </c>
      <c r="M25" s="576"/>
      <c r="N25" s="544"/>
      <c r="O25" s="545"/>
      <c r="P25" s="977">
        <v>21</v>
      </c>
      <c r="Q25" s="968" t="s">
        <v>16</v>
      </c>
      <c r="R25" s="1028" t="s">
        <v>874</v>
      </c>
      <c r="S25" s="979"/>
      <c r="T25" s="980"/>
      <c r="U25" s="568">
        <v>21</v>
      </c>
      <c r="V25" s="569" t="s">
        <v>13</v>
      </c>
      <c r="W25" s="857"/>
      <c r="X25" s="826"/>
      <c r="Y25" s="570"/>
      <c r="Z25" s="977">
        <v>21</v>
      </c>
      <c r="AA25" s="968" t="s">
        <v>0</v>
      </c>
      <c r="AB25" s="988"/>
      <c r="AC25" s="974"/>
      <c r="AD25" s="974"/>
      <c r="AE25" s="568">
        <v>21</v>
      </c>
      <c r="AF25" s="807" t="s">
        <v>17</v>
      </c>
      <c r="AG25" s="842"/>
      <c r="AH25" s="570" t="s">
        <v>1823</v>
      </c>
      <c r="AI25" s="570" t="s">
        <v>1823</v>
      </c>
      <c r="AJ25" s="568">
        <v>21</v>
      </c>
      <c r="AK25" s="569" t="s">
        <v>14</v>
      </c>
      <c r="AL25" s="836" t="s">
        <v>1883</v>
      </c>
      <c r="AM25" s="570" t="s">
        <v>748</v>
      </c>
      <c r="AN25" s="570" t="s">
        <v>748</v>
      </c>
      <c r="AO25" s="977">
        <v>21</v>
      </c>
      <c r="AP25" s="968" t="s">
        <v>0</v>
      </c>
      <c r="AQ25" s="1018"/>
      <c r="AR25" s="974"/>
      <c r="AS25" s="974"/>
      <c r="AT25" s="568">
        <v>21</v>
      </c>
      <c r="AU25" s="569" t="s">
        <v>12</v>
      </c>
      <c r="AV25" s="830"/>
      <c r="AW25" s="570" t="s">
        <v>1823</v>
      </c>
      <c r="AX25" s="570" t="s">
        <v>1823</v>
      </c>
      <c r="AY25" s="977">
        <v>21</v>
      </c>
      <c r="AZ25" s="967" t="s">
        <v>15</v>
      </c>
      <c r="BA25" s="1015"/>
      <c r="BB25" s="974"/>
      <c r="BC25" s="974"/>
      <c r="BD25" s="977">
        <v>21</v>
      </c>
      <c r="BE25" s="968" t="s">
        <v>15</v>
      </c>
      <c r="BF25" s="1002"/>
      <c r="BG25" s="974"/>
      <c r="BH25" s="974"/>
      <c r="BI25" s="953"/>
      <c r="BJ25" s="953"/>
    </row>
    <row r="26" spans="1:62" ht="65.099999999999994" customHeight="1">
      <c r="A26" s="806">
        <v>22</v>
      </c>
      <c r="B26" s="807" t="s">
        <v>17</v>
      </c>
      <c r="C26" s="874"/>
      <c r="D26" s="826" t="s">
        <v>1823</v>
      </c>
      <c r="E26" s="570" t="s">
        <v>1823</v>
      </c>
      <c r="F26" s="568">
        <v>22</v>
      </c>
      <c r="G26" s="807" t="s">
        <v>13</v>
      </c>
      <c r="H26" s="1052"/>
      <c r="I26" s="821" t="s">
        <v>748</v>
      </c>
      <c r="J26" s="822" t="s">
        <v>748</v>
      </c>
      <c r="K26" s="977">
        <v>22</v>
      </c>
      <c r="L26" s="968" t="s">
        <v>0</v>
      </c>
      <c r="M26" s="964"/>
      <c r="N26" s="979"/>
      <c r="O26" s="980"/>
      <c r="P26" s="568">
        <v>22</v>
      </c>
      <c r="Q26" s="569" t="s">
        <v>17</v>
      </c>
      <c r="R26" s="618" t="s">
        <v>1834</v>
      </c>
      <c r="S26" s="570"/>
      <c r="T26" s="570"/>
      <c r="U26" s="568">
        <v>22</v>
      </c>
      <c r="V26" s="569" t="s">
        <v>14</v>
      </c>
      <c r="W26" s="830"/>
      <c r="X26" s="826"/>
      <c r="Y26" s="570"/>
      <c r="Z26" s="568">
        <v>22</v>
      </c>
      <c r="AA26" s="569" t="s">
        <v>16</v>
      </c>
      <c r="AB26" s="614" t="s">
        <v>1882</v>
      </c>
      <c r="AC26" s="570" t="s">
        <v>1823</v>
      </c>
      <c r="AD26" s="570" t="s">
        <v>1823</v>
      </c>
      <c r="AE26" s="568">
        <v>22</v>
      </c>
      <c r="AF26" s="807" t="s">
        <v>12</v>
      </c>
      <c r="AG26" s="618"/>
      <c r="AH26" s="570" t="s">
        <v>1823</v>
      </c>
      <c r="AI26" s="570" t="s">
        <v>1823</v>
      </c>
      <c r="AJ26" s="977">
        <v>22</v>
      </c>
      <c r="AK26" s="968" t="s">
        <v>15</v>
      </c>
      <c r="AL26" s="1016"/>
      <c r="AM26" s="974"/>
      <c r="AN26" s="974"/>
      <c r="AO26" s="568">
        <v>22</v>
      </c>
      <c r="AP26" s="569" t="s">
        <v>16</v>
      </c>
      <c r="AQ26" s="955"/>
      <c r="AR26" s="570" t="s">
        <v>1823</v>
      </c>
      <c r="AS26" s="570" t="s">
        <v>1823</v>
      </c>
      <c r="AT26" s="568">
        <v>22</v>
      </c>
      <c r="AU26" s="569" t="s">
        <v>13</v>
      </c>
      <c r="AV26" s="828"/>
      <c r="AW26" s="570" t="s">
        <v>748</v>
      </c>
      <c r="AX26" s="570" t="s">
        <v>748</v>
      </c>
      <c r="AY26" s="977">
        <v>22</v>
      </c>
      <c r="AZ26" s="967" t="s">
        <v>0</v>
      </c>
      <c r="BA26" s="1005"/>
      <c r="BB26" s="974"/>
      <c r="BC26" s="974"/>
      <c r="BD26" s="977">
        <v>22</v>
      </c>
      <c r="BE26" s="968" t="s">
        <v>0</v>
      </c>
      <c r="BF26" s="1002"/>
      <c r="BG26" s="974"/>
      <c r="BH26" s="974"/>
      <c r="BI26" s="953"/>
      <c r="BJ26" s="953"/>
    </row>
    <row r="27" spans="1:62" ht="65.099999999999994" customHeight="1">
      <c r="A27" s="806">
        <v>23</v>
      </c>
      <c r="B27" s="807" t="s">
        <v>12</v>
      </c>
      <c r="C27" s="1065" t="s">
        <v>1867</v>
      </c>
      <c r="D27" s="826" t="s">
        <v>1823</v>
      </c>
      <c r="E27" s="570" t="s">
        <v>1823</v>
      </c>
      <c r="F27" s="568">
        <v>23</v>
      </c>
      <c r="G27" s="807" t="s">
        <v>14</v>
      </c>
      <c r="H27" s="871"/>
      <c r="I27" s="821" t="s">
        <v>748</v>
      </c>
      <c r="J27" s="822"/>
      <c r="K27" s="568">
        <v>23</v>
      </c>
      <c r="L27" s="569" t="s">
        <v>16</v>
      </c>
      <c r="M27" s="835" t="s">
        <v>1840</v>
      </c>
      <c r="N27" s="821" t="s">
        <v>1823</v>
      </c>
      <c r="O27" s="822" t="s">
        <v>1823</v>
      </c>
      <c r="P27" s="568">
        <v>23</v>
      </c>
      <c r="Q27" s="569" t="s">
        <v>12</v>
      </c>
      <c r="R27" s="853" t="s">
        <v>1833</v>
      </c>
      <c r="S27" s="570"/>
      <c r="T27" s="570"/>
      <c r="U27" s="977">
        <v>23</v>
      </c>
      <c r="V27" s="968" t="s">
        <v>15</v>
      </c>
      <c r="W27" s="1000"/>
      <c r="X27" s="973"/>
      <c r="Y27" s="974"/>
      <c r="Z27" s="977">
        <v>23</v>
      </c>
      <c r="AA27" s="968" t="s">
        <v>17</v>
      </c>
      <c r="AB27" s="1002" t="s">
        <v>1881</v>
      </c>
      <c r="AC27" s="570"/>
      <c r="AD27" s="570"/>
      <c r="AE27" s="568">
        <v>23</v>
      </c>
      <c r="AF27" s="807" t="s">
        <v>13</v>
      </c>
      <c r="AG27" s="1059" t="s">
        <v>1911</v>
      </c>
      <c r="AH27" s="570" t="s">
        <v>748</v>
      </c>
      <c r="AI27" s="570" t="s">
        <v>748</v>
      </c>
      <c r="AJ27" s="977">
        <v>23</v>
      </c>
      <c r="AK27" s="968" t="s">
        <v>0</v>
      </c>
      <c r="AL27" s="965" t="s">
        <v>649</v>
      </c>
      <c r="AM27" s="974"/>
      <c r="AN27" s="974"/>
      <c r="AO27" s="568">
        <v>23</v>
      </c>
      <c r="AP27" s="569" t="s">
        <v>17</v>
      </c>
      <c r="AQ27" s="955" t="s">
        <v>1488</v>
      </c>
      <c r="AR27" s="570" t="s">
        <v>1823</v>
      </c>
      <c r="AS27" s="570" t="s">
        <v>1823</v>
      </c>
      <c r="AT27" s="568">
        <v>23</v>
      </c>
      <c r="AU27" s="569" t="s">
        <v>14</v>
      </c>
      <c r="AV27" s="614"/>
      <c r="AW27" s="570" t="s">
        <v>748</v>
      </c>
      <c r="AX27" s="570" t="s">
        <v>748</v>
      </c>
      <c r="AY27" s="977">
        <v>23</v>
      </c>
      <c r="AZ27" s="967" t="s">
        <v>16</v>
      </c>
      <c r="BA27" s="970" t="s">
        <v>1816</v>
      </c>
      <c r="BB27" s="974"/>
      <c r="BC27" s="974"/>
      <c r="BD27" s="568">
        <v>23</v>
      </c>
      <c r="BE27" s="569" t="s">
        <v>16</v>
      </c>
      <c r="BF27" s="813"/>
      <c r="BG27" s="570" t="s">
        <v>1823</v>
      </c>
      <c r="BH27" s="570" t="s">
        <v>1823</v>
      </c>
      <c r="BI27" s="953"/>
      <c r="BJ27" s="953"/>
    </row>
    <row r="28" spans="1:62" ht="65.099999999999994" customHeight="1">
      <c r="A28" s="806">
        <v>24</v>
      </c>
      <c r="B28" s="807" t="s">
        <v>13</v>
      </c>
      <c r="C28" s="1053"/>
      <c r="D28" s="826" t="s">
        <v>748</v>
      </c>
      <c r="E28" s="570" t="s">
        <v>748</v>
      </c>
      <c r="F28" s="977">
        <v>24</v>
      </c>
      <c r="G28" s="967" t="s">
        <v>15</v>
      </c>
      <c r="H28" s="971"/>
      <c r="I28" s="979"/>
      <c r="J28" s="980"/>
      <c r="K28" s="568">
        <v>24</v>
      </c>
      <c r="L28" s="569" t="s">
        <v>17</v>
      </c>
      <c r="M28" s="614" t="s">
        <v>1920</v>
      </c>
      <c r="N28" s="821" t="s">
        <v>1823</v>
      </c>
      <c r="O28" s="822" t="s">
        <v>1823</v>
      </c>
      <c r="P28" s="568">
        <v>24</v>
      </c>
      <c r="Q28" s="569" t="s">
        <v>13</v>
      </c>
      <c r="R28" s="828" t="s">
        <v>1833</v>
      </c>
      <c r="S28" s="821"/>
      <c r="T28" s="822"/>
      <c r="U28" s="977">
        <v>24</v>
      </c>
      <c r="V28" s="968" t="s">
        <v>0</v>
      </c>
      <c r="W28" s="1001"/>
      <c r="X28" s="973"/>
      <c r="Y28" s="974"/>
      <c r="Z28" s="568">
        <v>24</v>
      </c>
      <c r="AA28" s="569" t="s">
        <v>12</v>
      </c>
      <c r="AB28" s="820" t="s">
        <v>1844</v>
      </c>
      <c r="AC28" s="570" t="s">
        <v>1823</v>
      </c>
      <c r="AD28" s="570" t="s">
        <v>1823</v>
      </c>
      <c r="AE28" s="568">
        <v>24</v>
      </c>
      <c r="AF28" s="807" t="s">
        <v>14</v>
      </c>
      <c r="AG28" s="618" t="s">
        <v>1822</v>
      </c>
      <c r="AH28" s="570" t="s">
        <v>748</v>
      </c>
      <c r="AI28" s="570" t="s">
        <v>748</v>
      </c>
      <c r="AJ28" s="977">
        <v>24</v>
      </c>
      <c r="AK28" s="968" t="s">
        <v>16</v>
      </c>
      <c r="AL28" s="965" t="s">
        <v>1829</v>
      </c>
      <c r="AM28" s="974"/>
      <c r="AN28" s="974"/>
      <c r="AO28" s="568">
        <v>24</v>
      </c>
      <c r="AP28" s="569" t="s">
        <v>12</v>
      </c>
      <c r="AQ28" s="813" t="s">
        <v>1064</v>
      </c>
      <c r="AR28" s="570"/>
      <c r="AS28" s="570"/>
      <c r="AT28" s="977">
        <v>24</v>
      </c>
      <c r="AU28" s="968" t="s">
        <v>15</v>
      </c>
      <c r="AV28" s="1005"/>
      <c r="AW28" s="974"/>
      <c r="AX28" s="974"/>
      <c r="AY28" s="568">
        <v>24</v>
      </c>
      <c r="AZ28" s="807" t="s">
        <v>17</v>
      </c>
      <c r="BA28" s="879"/>
      <c r="BB28" s="570" t="s">
        <v>1823</v>
      </c>
      <c r="BC28" s="570" t="s">
        <v>1823</v>
      </c>
      <c r="BD28" s="568">
        <v>24</v>
      </c>
      <c r="BE28" s="569" t="s">
        <v>17</v>
      </c>
      <c r="BF28" s="614"/>
      <c r="BG28" s="570" t="s">
        <v>1823</v>
      </c>
      <c r="BH28" s="570" t="s">
        <v>1823</v>
      </c>
      <c r="BI28" s="953"/>
      <c r="BJ28" s="953"/>
    </row>
    <row r="29" spans="1:62" ht="65.099999999999994" customHeight="1">
      <c r="A29" s="806">
        <v>25</v>
      </c>
      <c r="B29" s="807" t="s">
        <v>14</v>
      </c>
      <c r="C29" s="863"/>
      <c r="D29" s="826" t="s">
        <v>748</v>
      </c>
      <c r="E29" s="570" t="s">
        <v>748</v>
      </c>
      <c r="F29" s="977">
        <v>25</v>
      </c>
      <c r="G29" s="967" t="s">
        <v>0</v>
      </c>
      <c r="H29" s="965"/>
      <c r="I29" s="979"/>
      <c r="J29" s="980"/>
      <c r="K29" s="568">
        <v>25</v>
      </c>
      <c r="L29" s="569" t="s">
        <v>12</v>
      </c>
      <c r="M29" s="827" t="s">
        <v>1923</v>
      </c>
      <c r="N29" s="821" t="s">
        <v>1823</v>
      </c>
      <c r="O29" s="822" t="s">
        <v>1823</v>
      </c>
      <c r="P29" s="568">
        <v>25</v>
      </c>
      <c r="Q29" s="569" t="s">
        <v>14</v>
      </c>
      <c r="R29" s="813" t="s">
        <v>1833</v>
      </c>
      <c r="S29" s="821"/>
      <c r="T29" s="822"/>
      <c r="U29" s="568">
        <v>25</v>
      </c>
      <c r="V29" s="569" t="s">
        <v>16</v>
      </c>
      <c r="W29" s="956"/>
      <c r="X29" s="826"/>
      <c r="Y29" s="570"/>
      <c r="Z29" s="568">
        <v>25</v>
      </c>
      <c r="AA29" s="569" t="s">
        <v>13</v>
      </c>
      <c r="AB29" s="827" t="s">
        <v>1909</v>
      </c>
      <c r="AC29" s="570" t="s">
        <v>748</v>
      </c>
      <c r="AD29" s="570" t="s">
        <v>748</v>
      </c>
      <c r="AE29" s="977">
        <v>25</v>
      </c>
      <c r="AF29" s="967" t="s">
        <v>15</v>
      </c>
      <c r="AG29" s="996" t="s">
        <v>1838</v>
      </c>
      <c r="AH29" s="974"/>
      <c r="AI29" s="974"/>
      <c r="AJ29" s="568">
        <v>25</v>
      </c>
      <c r="AK29" s="569" t="s">
        <v>17</v>
      </c>
      <c r="AL29" s="614" t="s">
        <v>1921</v>
      </c>
      <c r="AM29" s="570" t="s">
        <v>1823</v>
      </c>
      <c r="AN29" s="570" t="s">
        <v>1823</v>
      </c>
      <c r="AO29" s="568">
        <v>25</v>
      </c>
      <c r="AP29" s="569" t="s">
        <v>13</v>
      </c>
      <c r="AQ29" s="614"/>
      <c r="AR29" s="570"/>
      <c r="AS29" s="570"/>
      <c r="AT29" s="977">
        <v>25</v>
      </c>
      <c r="AU29" s="968" t="s">
        <v>0</v>
      </c>
      <c r="AV29" s="989"/>
      <c r="AW29" s="974"/>
      <c r="AX29" s="974"/>
      <c r="AY29" s="568">
        <v>25</v>
      </c>
      <c r="AZ29" s="807" t="s">
        <v>12</v>
      </c>
      <c r="BA29" s="880"/>
      <c r="BB29" s="570" t="s">
        <v>1823</v>
      </c>
      <c r="BC29" s="570" t="s">
        <v>1823</v>
      </c>
      <c r="BD29" s="568">
        <v>25</v>
      </c>
      <c r="BE29" s="569" t="s">
        <v>12</v>
      </c>
      <c r="BF29" s="835" t="s">
        <v>1916</v>
      </c>
      <c r="BG29" s="570" t="s">
        <v>748</v>
      </c>
      <c r="BH29" s="570" t="s">
        <v>748</v>
      </c>
      <c r="BI29" s="953"/>
      <c r="BJ29" s="953"/>
    </row>
    <row r="30" spans="1:62" ht="65.099999999999994" customHeight="1">
      <c r="A30" s="806">
        <v>26</v>
      </c>
      <c r="B30" s="807" t="s">
        <v>15</v>
      </c>
      <c r="C30" s="863" t="s">
        <v>1880</v>
      </c>
      <c r="D30" s="826" t="s">
        <v>1823</v>
      </c>
      <c r="E30" s="570"/>
      <c r="F30" s="568">
        <v>26</v>
      </c>
      <c r="G30" s="807" t="s">
        <v>16</v>
      </c>
      <c r="H30" s="1039"/>
      <c r="I30" s="821" t="s">
        <v>1823</v>
      </c>
      <c r="J30" s="822" t="s">
        <v>1823</v>
      </c>
      <c r="K30" s="568">
        <v>26</v>
      </c>
      <c r="L30" s="569" t="s">
        <v>13</v>
      </c>
      <c r="M30" s="817"/>
      <c r="N30" s="821" t="s">
        <v>748</v>
      </c>
      <c r="O30" s="822" t="s">
        <v>748</v>
      </c>
      <c r="P30" s="977">
        <v>26</v>
      </c>
      <c r="Q30" s="968" t="s">
        <v>15</v>
      </c>
      <c r="R30" s="965"/>
      <c r="S30" s="979"/>
      <c r="T30" s="980"/>
      <c r="U30" s="568">
        <v>26</v>
      </c>
      <c r="V30" s="569" t="s">
        <v>17</v>
      </c>
      <c r="W30" s="956" t="s">
        <v>1906</v>
      </c>
      <c r="X30" s="826" t="s">
        <v>1823</v>
      </c>
      <c r="Y30" s="570" t="s">
        <v>1823</v>
      </c>
      <c r="Z30" s="568">
        <v>26</v>
      </c>
      <c r="AA30" s="569" t="s">
        <v>14</v>
      </c>
      <c r="AB30" s="618" t="s">
        <v>835</v>
      </c>
      <c r="AC30" s="570" t="s">
        <v>748</v>
      </c>
      <c r="AD30" s="570" t="s">
        <v>748</v>
      </c>
      <c r="AE30" s="977">
        <v>26</v>
      </c>
      <c r="AF30" s="967" t="s">
        <v>0</v>
      </c>
      <c r="AG30" s="994"/>
      <c r="AH30" s="974"/>
      <c r="AI30" s="974"/>
      <c r="AJ30" s="568">
        <v>26</v>
      </c>
      <c r="AK30" s="569" t="s">
        <v>12</v>
      </c>
      <c r="AL30" s="614"/>
      <c r="AM30" s="570" t="s">
        <v>1823</v>
      </c>
      <c r="AN30" s="570" t="s">
        <v>1823</v>
      </c>
      <c r="AO30" s="568">
        <v>26</v>
      </c>
      <c r="AP30" s="569" t="s">
        <v>14</v>
      </c>
      <c r="AQ30" s="614"/>
      <c r="AR30" s="570"/>
      <c r="AS30" s="570"/>
      <c r="AT30" s="568">
        <v>26</v>
      </c>
      <c r="AU30" s="569" t="s">
        <v>16</v>
      </c>
      <c r="AV30" s="835"/>
      <c r="AW30" s="570" t="s">
        <v>1823</v>
      </c>
      <c r="AX30" s="570" t="s">
        <v>1823</v>
      </c>
      <c r="AY30" s="568">
        <v>26</v>
      </c>
      <c r="AZ30" s="807" t="s">
        <v>247</v>
      </c>
      <c r="BA30" s="880"/>
      <c r="BB30" s="570" t="s">
        <v>1823</v>
      </c>
      <c r="BC30" s="570" t="s">
        <v>1823</v>
      </c>
      <c r="BD30" s="568">
        <v>26</v>
      </c>
      <c r="BE30" s="569" t="s">
        <v>13</v>
      </c>
      <c r="BF30" s="881" t="s">
        <v>1139</v>
      </c>
      <c r="BG30" s="570"/>
      <c r="BH30" s="570"/>
      <c r="BI30" s="953"/>
      <c r="BJ30" s="953"/>
    </row>
    <row r="31" spans="1:62" ht="65.099999999999994" customHeight="1">
      <c r="A31" s="966">
        <v>27</v>
      </c>
      <c r="B31" s="967" t="s">
        <v>20</v>
      </c>
      <c r="C31" s="965"/>
      <c r="D31" s="973"/>
      <c r="E31" s="974"/>
      <c r="F31" s="568">
        <v>27</v>
      </c>
      <c r="G31" s="807" t="s">
        <v>17</v>
      </c>
      <c r="H31" s="823" t="s">
        <v>1853</v>
      </c>
      <c r="I31" s="821" t="s">
        <v>1823</v>
      </c>
      <c r="J31" s="883" t="s">
        <v>1823</v>
      </c>
      <c r="K31" s="568">
        <v>27</v>
      </c>
      <c r="L31" s="569" t="s">
        <v>14</v>
      </c>
      <c r="M31" s="844"/>
      <c r="N31" s="821" t="s">
        <v>748</v>
      </c>
      <c r="O31" s="822" t="s">
        <v>748</v>
      </c>
      <c r="P31" s="977">
        <v>27</v>
      </c>
      <c r="Q31" s="968" t="s">
        <v>0</v>
      </c>
      <c r="R31" s="965"/>
      <c r="S31" s="979"/>
      <c r="T31" s="980"/>
      <c r="U31" s="568">
        <v>27</v>
      </c>
      <c r="V31" s="569" t="s">
        <v>12</v>
      </c>
      <c r="W31" s="1056" t="s">
        <v>1907</v>
      </c>
      <c r="X31" s="826" t="s">
        <v>1823</v>
      </c>
      <c r="Y31" s="570" t="s">
        <v>1823</v>
      </c>
      <c r="Z31" s="977">
        <v>27</v>
      </c>
      <c r="AA31" s="968" t="s">
        <v>15</v>
      </c>
      <c r="AB31" s="986"/>
      <c r="AC31" s="974"/>
      <c r="AD31" s="974"/>
      <c r="AE31" s="568">
        <v>27</v>
      </c>
      <c r="AF31" s="807" t="s">
        <v>16</v>
      </c>
      <c r="AG31" s="835"/>
      <c r="AH31" s="570" t="s">
        <v>1823</v>
      </c>
      <c r="AI31" s="570" t="s">
        <v>1823</v>
      </c>
      <c r="AJ31" s="568">
        <v>27</v>
      </c>
      <c r="AK31" s="569" t="s">
        <v>13</v>
      </c>
      <c r="AL31" s="827"/>
      <c r="AM31" s="570" t="s">
        <v>748</v>
      </c>
      <c r="AN31" s="570" t="s">
        <v>748</v>
      </c>
      <c r="AO31" s="977">
        <v>27</v>
      </c>
      <c r="AP31" s="968" t="s">
        <v>15</v>
      </c>
      <c r="AQ31" s="1002"/>
      <c r="AR31" s="974"/>
      <c r="AS31" s="974"/>
      <c r="AT31" s="568">
        <v>27</v>
      </c>
      <c r="AU31" s="569" t="s">
        <v>17</v>
      </c>
      <c r="AV31" s="830"/>
      <c r="AW31" s="570" t="s">
        <v>1823</v>
      </c>
      <c r="AX31" s="570" t="s">
        <v>1823</v>
      </c>
      <c r="AY31" s="568">
        <v>27</v>
      </c>
      <c r="AZ31" s="807" t="s">
        <v>1801</v>
      </c>
      <c r="BA31" s="833" t="s">
        <v>1915</v>
      </c>
      <c r="BB31" s="570" t="s">
        <v>1823</v>
      </c>
      <c r="BC31" s="570" t="s">
        <v>1823</v>
      </c>
      <c r="BD31" s="568">
        <v>27</v>
      </c>
      <c r="BE31" s="569" t="s">
        <v>14</v>
      </c>
      <c r="BF31" s="823"/>
      <c r="BG31" s="570"/>
      <c r="BH31" s="570"/>
      <c r="BI31" s="953"/>
      <c r="BJ31" s="953"/>
    </row>
    <row r="32" spans="1:62" ht="65.099999999999994" customHeight="1">
      <c r="A32" s="966">
        <v>28</v>
      </c>
      <c r="B32" s="967" t="s">
        <v>1806</v>
      </c>
      <c r="C32" s="965" t="s">
        <v>1832</v>
      </c>
      <c r="D32" s="973"/>
      <c r="E32" s="974"/>
      <c r="F32" s="568">
        <v>28</v>
      </c>
      <c r="G32" s="807" t="s">
        <v>12</v>
      </c>
      <c r="H32" s="1071" t="s">
        <v>1898</v>
      </c>
      <c r="I32" s="826" t="s">
        <v>1823</v>
      </c>
      <c r="J32" s="822" t="s">
        <v>1823</v>
      </c>
      <c r="K32" s="568">
        <v>28</v>
      </c>
      <c r="L32" s="569" t="s">
        <v>1802</v>
      </c>
      <c r="M32" s="869" t="s">
        <v>1924</v>
      </c>
      <c r="N32" s="821" t="s">
        <v>1823</v>
      </c>
      <c r="O32" s="822"/>
      <c r="P32" s="568">
        <v>28</v>
      </c>
      <c r="Q32" s="569" t="s">
        <v>16</v>
      </c>
      <c r="R32" s="813"/>
      <c r="S32" s="570"/>
      <c r="T32" s="570"/>
      <c r="U32" s="568">
        <v>28</v>
      </c>
      <c r="V32" s="569" t="s">
        <v>13</v>
      </c>
      <c r="W32" s="618"/>
      <c r="X32" s="826" t="s">
        <v>748</v>
      </c>
      <c r="Y32" s="570" t="s">
        <v>748</v>
      </c>
      <c r="Z32" s="977">
        <v>28</v>
      </c>
      <c r="AA32" s="968" t="s">
        <v>1803</v>
      </c>
      <c r="AB32" s="1004" t="s">
        <v>1876</v>
      </c>
      <c r="AC32" s="974"/>
      <c r="AD32" s="974"/>
      <c r="AE32" s="568">
        <v>28</v>
      </c>
      <c r="AF32" s="807" t="s">
        <v>17</v>
      </c>
      <c r="AG32" s="830"/>
      <c r="AH32" s="570" t="s">
        <v>1823</v>
      </c>
      <c r="AI32" s="570" t="s">
        <v>1823</v>
      </c>
      <c r="AJ32" s="568">
        <v>28</v>
      </c>
      <c r="AK32" s="569" t="s">
        <v>1801</v>
      </c>
      <c r="AL32" s="1038" t="s">
        <v>1835</v>
      </c>
      <c r="AM32" s="570" t="s">
        <v>748</v>
      </c>
      <c r="AN32" s="570" t="s">
        <v>748</v>
      </c>
      <c r="AO32" s="977">
        <v>28</v>
      </c>
      <c r="AP32" s="968" t="s">
        <v>0</v>
      </c>
      <c r="AQ32" s="1002"/>
      <c r="AR32" s="974"/>
      <c r="AS32" s="974"/>
      <c r="AT32" s="568">
        <v>28</v>
      </c>
      <c r="AU32" s="569" t="s">
        <v>12</v>
      </c>
      <c r="AV32" s="812"/>
      <c r="AW32" s="826" t="s">
        <v>1823</v>
      </c>
      <c r="AX32" s="570" t="s">
        <v>1823</v>
      </c>
      <c r="AY32" s="977">
        <v>28</v>
      </c>
      <c r="AZ32" s="968" t="s">
        <v>1802</v>
      </c>
      <c r="BA32" s="988"/>
      <c r="BB32" s="974"/>
      <c r="BC32" s="974"/>
      <c r="BD32" s="977">
        <v>28</v>
      </c>
      <c r="BE32" s="968" t="s">
        <v>15</v>
      </c>
      <c r="BF32" s="1027"/>
      <c r="BG32" s="974"/>
      <c r="BH32" s="974"/>
      <c r="BI32" s="953"/>
      <c r="BJ32" s="953"/>
    </row>
    <row r="33" spans="1:62" ht="65.099999999999994" customHeight="1">
      <c r="A33" s="966">
        <v>29</v>
      </c>
      <c r="B33" s="968" t="s">
        <v>1804</v>
      </c>
      <c r="C33" s="964" t="s">
        <v>211</v>
      </c>
      <c r="D33" s="974"/>
      <c r="E33" s="974"/>
      <c r="F33" s="568">
        <v>29</v>
      </c>
      <c r="G33" s="807" t="s">
        <v>1799</v>
      </c>
      <c r="H33" s="815"/>
      <c r="I33" s="821" t="s">
        <v>748</v>
      </c>
      <c r="J33" s="822" t="s">
        <v>748</v>
      </c>
      <c r="K33" s="977">
        <v>29</v>
      </c>
      <c r="L33" s="968" t="s">
        <v>1803</v>
      </c>
      <c r="M33" s="986"/>
      <c r="N33" s="979"/>
      <c r="O33" s="987"/>
      <c r="P33" s="568">
        <v>29</v>
      </c>
      <c r="Q33" s="569" t="s">
        <v>1804</v>
      </c>
      <c r="R33" s="614"/>
      <c r="S33" s="570"/>
      <c r="T33" s="570"/>
      <c r="U33" s="568">
        <v>29</v>
      </c>
      <c r="V33" s="569" t="s">
        <v>1801</v>
      </c>
      <c r="W33" s="820"/>
      <c r="X33" s="826" t="s">
        <v>748</v>
      </c>
      <c r="Y33" s="570" t="s">
        <v>748</v>
      </c>
      <c r="Z33" s="568">
        <v>29</v>
      </c>
      <c r="AA33" s="569" t="s">
        <v>1806</v>
      </c>
      <c r="AB33" s="813"/>
      <c r="AC33" s="570" t="s">
        <v>1823</v>
      </c>
      <c r="AD33" s="570" t="s">
        <v>1823</v>
      </c>
      <c r="AE33" s="568">
        <v>29</v>
      </c>
      <c r="AF33" s="807" t="s">
        <v>1800</v>
      </c>
      <c r="AG33" s="812"/>
      <c r="AH33" s="826" t="s">
        <v>1823</v>
      </c>
      <c r="AI33" s="570" t="s">
        <v>1823</v>
      </c>
      <c r="AJ33" s="977">
        <v>29</v>
      </c>
      <c r="AK33" s="968" t="s">
        <v>1802</v>
      </c>
      <c r="AL33" s="1011"/>
      <c r="AM33" s="974"/>
      <c r="AN33" s="974"/>
      <c r="AO33" s="568">
        <v>29</v>
      </c>
      <c r="AP33" s="569" t="s">
        <v>1806</v>
      </c>
      <c r="AQ33" s="614"/>
      <c r="AR33" s="570"/>
      <c r="AS33" s="570"/>
      <c r="AT33" s="568">
        <v>29</v>
      </c>
      <c r="AU33" s="569" t="s">
        <v>1799</v>
      </c>
      <c r="AV33" s="886"/>
      <c r="AW33" s="826" t="s">
        <v>748</v>
      </c>
      <c r="AX33" s="570" t="s">
        <v>748</v>
      </c>
      <c r="AY33" s="568"/>
      <c r="AZ33" s="569"/>
      <c r="BA33" s="886"/>
      <c r="BB33" s="826"/>
      <c r="BC33" s="570"/>
      <c r="BD33" s="977">
        <v>29</v>
      </c>
      <c r="BE33" s="968" t="s">
        <v>0</v>
      </c>
      <c r="BF33" s="970"/>
      <c r="BG33" s="974"/>
      <c r="BH33" s="974"/>
      <c r="BI33" s="953"/>
      <c r="BJ33" s="953"/>
    </row>
    <row r="34" spans="1:62" ht="65.099999999999994" customHeight="1" thickBot="1">
      <c r="A34" s="806">
        <v>30</v>
      </c>
      <c r="B34" s="569" t="s">
        <v>1800</v>
      </c>
      <c r="C34" s="1062" t="s">
        <v>1892</v>
      </c>
      <c r="D34" s="570" t="s">
        <v>1823</v>
      </c>
      <c r="E34" s="570" t="s">
        <v>1823</v>
      </c>
      <c r="F34" s="568">
        <v>30</v>
      </c>
      <c r="G34" s="807" t="s">
        <v>1801</v>
      </c>
      <c r="H34" s="887"/>
      <c r="I34" s="821" t="s">
        <v>748</v>
      </c>
      <c r="J34" s="822" t="s">
        <v>748</v>
      </c>
      <c r="K34" s="977">
        <v>30</v>
      </c>
      <c r="L34" s="968" t="s">
        <v>1806</v>
      </c>
      <c r="M34" s="965" t="s">
        <v>1902</v>
      </c>
      <c r="N34" s="979"/>
      <c r="O34" s="987"/>
      <c r="P34" s="568">
        <v>30</v>
      </c>
      <c r="Q34" s="569" t="s">
        <v>1800</v>
      </c>
      <c r="R34" s="813"/>
      <c r="S34" s="570"/>
      <c r="T34" s="570"/>
      <c r="U34" s="977">
        <v>30</v>
      </c>
      <c r="V34" s="968" t="s">
        <v>1802</v>
      </c>
      <c r="W34" s="998"/>
      <c r="X34" s="973"/>
      <c r="Y34" s="974"/>
      <c r="Z34" s="568">
        <v>30</v>
      </c>
      <c r="AA34" s="569" t="s">
        <v>1804</v>
      </c>
      <c r="AB34" s="614"/>
      <c r="AC34" s="570" t="s">
        <v>1823</v>
      </c>
      <c r="AD34" s="570" t="s">
        <v>1823</v>
      </c>
      <c r="AE34" s="568">
        <v>30</v>
      </c>
      <c r="AF34" s="807" t="s">
        <v>1799</v>
      </c>
      <c r="AG34" s="618" t="s">
        <v>1859</v>
      </c>
      <c r="AH34" s="889" t="s">
        <v>748</v>
      </c>
      <c r="AI34" s="890" t="s">
        <v>748</v>
      </c>
      <c r="AJ34" s="977">
        <v>30</v>
      </c>
      <c r="AK34" s="968" t="s">
        <v>1803</v>
      </c>
      <c r="AL34" s="1017"/>
      <c r="AM34" s="974"/>
      <c r="AN34" s="974"/>
      <c r="AO34" s="568">
        <v>30</v>
      </c>
      <c r="AP34" s="569" t="s">
        <v>1804</v>
      </c>
      <c r="AQ34" s="614" t="s">
        <v>753</v>
      </c>
      <c r="AR34" s="570"/>
      <c r="AS34" s="570"/>
      <c r="AT34" s="568">
        <v>30</v>
      </c>
      <c r="AU34" s="569" t="s">
        <v>1801</v>
      </c>
      <c r="AV34" s="812" t="s">
        <v>1852</v>
      </c>
      <c r="AW34" s="826" t="s">
        <v>748</v>
      </c>
      <c r="AX34" s="570" t="s">
        <v>748</v>
      </c>
      <c r="AY34" s="1085"/>
      <c r="AZ34" s="1086"/>
      <c r="BA34" s="1086"/>
      <c r="BB34" s="1086"/>
      <c r="BC34" s="1087"/>
      <c r="BD34" s="568">
        <v>30</v>
      </c>
      <c r="BE34" s="569" t="s">
        <v>1806</v>
      </c>
      <c r="BF34" s="614"/>
      <c r="BG34" s="570"/>
      <c r="BH34" s="570"/>
      <c r="BI34" s="953"/>
      <c r="BJ34" s="953"/>
    </row>
    <row r="35" spans="1:62" ht="65.099999999999994" customHeight="1" thickBot="1">
      <c r="A35" s="1088"/>
      <c r="B35" s="1089"/>
      <c r="C35" s="1089"/>
      <c r="D35" s="1089"/>
      <c r="E35" s="1090"/>
      <c r="F35" s="983">
        <v>31</v>
      </c>
      <c r="G35" s="967" t="s">
        <v>1802</v>
      </c>
      <c r="H35" s="984"/>
      <c r="I35" s="979"/>
      <c r="J35" s="985"/>
      <c r="K35" s="1091"/>
      <c r="L35" s="1092"/>
      <c r="M35" s="1092"/>
      <c r="N35" s="1092"/>
      <c r="O35" s="1093"/>
      <c r="P35" s="568">
        <v>31</v>
      </c>
      <c r="Q35" s="569" t="s">
        <v>1799</v>
      </c>
      <c r="R35" s="614"/>
      <c r="S35" s="570"/>
      <c r="T35" s="570"/>
      <c r="U35" s="983">
        <v>31</v>
      </c>
      <c r="V35" s="968" t="s">
        <v>1803</v>
      </c>
      <c r="W35" s="999"/>
      <c r="X35" s="973"/>
      <c r="Y35" s="974"/>
      <c r="Z35" s="1091"/>
      <c r="AA35" s="1092"/>
      <c r="AB35" s="1092"/>
      <c r="AC35" s="1092"/>
      <c r="AD35" s="1093"/>
      <c r="AE35" s="891">
        <v>31</v>
      </c>
      <c r="AF35" s="807" t="s">
        <v>1801</v>
      </c>
      <c r="AG35" s="894"/>
      <c r="AH35" s="889" t="s">
        <v>748</v>
      </c>
      <c r="AI35" s="890" t="s">
        <v>748</v>
      </c>
      <c r="AJ35" s="1088"/>
      <c r="AK35" s="1089"/>
      <c r="AL35" s="1089"/>
      <c r="AM35" s="1089"/>
      <c r="AN35" s="1090"/>
      <c r="AO35" s="568">
        <v>31</v>
      </c>
      <c r="AP35" s="569" t="s">
        <v>1800</v>
      </c>
      <c r="AQ35" s="614" t="s">
        <v>753</v>
      </c>
      <c r="AR35" s="570"/>
      <c r="AS35" s="570"/>
      <c r="AT35" s="983">
        <v>31</v>
      </c>
      <c r="AU35" s="968" t="s">
        <v>1802</v>
      </c>
      <c r="AV35" s="1019"/>
      <c r="AW35" s="1020"/>
      <c r="AX35" s="1021"/>
      <c r="AY35" s="1088"/>
      <c r="AZ35" s="1089"/>
      <c r="BA35" s="1089"/>
      <c r="BB35" s="1089"/>
      <c r="BC35" s="1090"/>
      <c r="BD35" s="891">
        <v>31</v>
      </c>
      <c r="BE35" s="569" t="s">
        <v>1806</v>
      </c>
      <c r="BF35" s="614"/>
      <c r="BG35" s="890"/>
      <c r="BH35" s="890"/>
      <c r="BI35" s="953"/>
      <c r="BJ35" s="953"/>
    </row>
    <row r="36" spans="1:62" ht="21.75" thickBot="1">
      <c r="A36" s="957"/>
      <c r="B36" s="958"/>
      <c r="C36" s="959"/>
      <c r="D36" s="960"/>
      <c r="E36" s="960"/>
      <c r="F36" s="959"/>
      <c r="G36" s="959"/>
      <c r="H36" s="959"/>
      <c r="I36" s="961"/>
      <c r="J36" s="961"/>
      <c r="K36" s="959"/>
      <c r="L36" s="959"/>
      <c r="M36" s="959"/>
      <c r="N36" s="961"/>
      <c r="O36" s="961"/>
      <c r="P36" s="959"/>
      <c r="Q36" s="959"/>
      <c r="R36" s="959"/>
      <c r="S36" s="961"/>
      <c r="T36" s="961"/>
      <c r="U36" s="959"/>
      <c r="V36" s="959"/>
      <c r="W36" s="959"/>
      <c r="X36" s="960"/>
      <c r="Y36" s="960"/>
      <c r="Z36" s="959"/>
      <c r="AA36" s="959"/>
      <c r="AB36" s="959"/>
      <c r="AC36" s="960"/>
      <c r="AD36" s="960"/>
      <c r="AE36" s="959"/>
      <c r="AF36" s="959"/>
      <c r="AG36" s="959"/>
      <c r="AH36" s="960"/>
      <c r="AI36" s="960"/>
      <c r="AJ36" s="959"/>
      <c r="AK36" s="959"/>
      <c r="AL36" s="959"/>
      <c r="AM36" s="960"/>
      <c r="AN36" s="960"/>
      <c r="AO36" s="959"/>
      <c r="AP36" s="959"/>
      <c r="AQ36" s="959"/>
      <c r="AR36" s="960"/>
      <c r="AS36" s="960"/>
      <c r="AT36" s="959"/>
      <c r="AU36" s="962"/>
      <c r="AV36" s="959"/>
      <c r="AW36" s="960"/>
      <c r="AX36" s="960"/>
      <c r="AY36" s="959"/>
      <c r="AZ36" s="959"/>
      <c r="BA36" s="959"/>
      <c r="BB36" s="960"/>
      <c r="BC36" s="960"/>
      <c r="BD36" s="959"/>
      <c r="BE36" s="959"/>
      <c r="BF36" s="959"/>
      <c r="BG36" s="960"/>
      <c r="BH36" s="960"/>
      <c r="BI36" s="963"/>
      <c r="BJ36" s="963"/>
    </row>
    <row r="37" spans="1:62" ht="21">
      <c r="A37" s="609" t="s">
        <v>651</v>
      </c>
      <c r="B37" s="522"/>
      <c r="C37" s="425">
        <f>COUNTA(D11:D34)</f>
        <v>17</v>
      </c>
      <c r="D37" s="428"/>
      <c r="E37" s="429"/>
      <c r="F37" s="423" t="s">
        <v>651</v>
      </c>
      <c r="G37" s="424"/>
      <c r="H37" s="425">
        <f>COUNTA(I5:I35)</f>
        <v>20</v>
      </c>
      <c r="I37" s="426"/>
      <c r="J37" s="427"/>
      <c r="K37" s="423" t="s">
        <v>651</v>
      </c>
      <c r="L37" s="424"/>
      <c r="M37" s="425">
        <f>COUNTA(N6:N34)</f>
        <v>21</v>
      </c>
      <c r="N37" s="426"/>
      <c r="O37" s="427"/>
      <c r="P37" s="423" t="s">
        <v>651</v>
      </c>
      <c r="Q37" s="424"/>
      <c r="R37" s="425">
        <f>COUNTA(S5:S35)</f>
        <v>14</v>
      </c>
      <c r="S37" s="426"/>
      <c r="T37" s="427"/>
      <c r="U37" s="423" t="s">
        <v>651</v>
      </c>
      <c r="V37" s="424"/>
      <c r="W37" s="425">
        <f>COUNTA(X5:X35)</f>
        <v>4</v>
      </c>
      <c r="X37" s="428"/>
      <c r="Y37" s="429"/>
      <c r="Z37" s="423" t="s">
        <v>651</v>
      </c>
      <c r="AA37" s="424"/>
      <c r="AB37" s="425">
        <f>COUNTA(AC5:AC34)</f>
        <v>20</v>
      </c>
      <c r="AC37" s="428"/>
      <c r="AD37" s="429"/>
      <c r="AE37" s="423" t="s">
        <v>651</v>
      </c>
      <c r="AF37" s="424"/>
      <c r="AG37" s="425">
        <f>COUNTA(AH5:AH35)</f>
        <v>21</v>
      </c>
      <c r="AH37" s="428"/>
      <c r="AI37" s="429"/>
      <c r="AJ37" s="423" t="s">
        <v>651</v>
      </c>
      <c r="AK37" s="424"/>
      <c r="AL37" s="425">
        <f>COUNTA(AM8:AM34)</f>
        <v>17</v>
      </c>
      <c r="AM37" s="428"/>
      <c r="AN37" s="429"/>
      <c r="AO37" s="423" t="s">
        <v>651</v>
      </c>
      <c r="AP37" s="424"/>
      <c r="AQ37" s="425">
        <f>COUNTA(AR5:AR27)</f>
        <v>17</v>
      </c>
      <c r="AR37" s="428"/>
      <c r="AS37" s="429"/>
      <c r="AT37" s="423" t="s">
        <v>651</v>
      </c>
      <c r="AU37" s="588"/>
      <c r="AV37" s="425">
        <f>COUNTA(AW18:AW35)</f>
        <v>13</v>
      </c>
      <c r="AW37" s="428"/>
      <c r="AX37" s="429"/>
      <c r="AY37" s="423" t="s">
        <v>651</v>
      </c>
      <c r="AZ37" s="424"/>
      <c r="BA37" s="425">
        <f>COUNTA(BB6:BB32)</f>
        <v>18</v>
      </c>
      <c r="BB37" s="428"/>
      <c r="BC37" s="429"/>
      <c r="BD37" s="423" t="s">
        <v>651</v>
      </c>
      <c r="BE37" s="424"/>
      <c r="BF37" s="425">
        <f>COUNTA(BG6:BG35)</f>
        <v>17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14</v>
      </c>
      <c r="D38" s="435"/>
      <c r="E38" s="436"/>
      <c r="F38" s="430" t="s">
        <v>652</v>
      </c>
      <c r="G38" s="431"/>
      <c r="H38" s="432">
        <f>COUNTA(J5:J34)</f>
        <v>18</v>
      </c>
      <c r="I38" s="433"/>
      <c r="J38" s="434"/>
      <c r="K38" s="430" t="s">
        <v>652</v>
      </c>
      <c r="L38" s="431"/>
      <c r="M38" s="432">
        <f>COUNTA(O6:O32)</f>
        <v>20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COUNTA(AD5:AD34)</f>
        <v>20</v>
      </c>
      <c r="AC38" s="435"/>
      <c r="AD38" s="436"/>
      <c r="AE38" s="430" t="s">
        <v>652</v>
      </c>
      <c r="AF38" s="431"/>
      <c r="AG38" s="432">
        <f>COUNTA(AI5:AI35)</f>
        <v>21</v>
      </c>
      <c r="AH38" s="435"/>
      <c r="AI38" s="436"/>
      <c r="AJ38" s="430" t="s">
        <v>652</v>
      </c>
      <c r="AK38" s="431"/>
      <c r="AL38" s="432">
        <f>COUNTA(AN8:AN34)</f>
        <v>17</v>
      </c>
      <c r="AM38" s="435"/>
      <c r="AN38" s="436"/>
      <c r="AO38" s="430" t="s">
        <v>652</v>
      </c>
      <c r="AP38" s="431"/>
      <c r="AQ38" s="432">
        <f>COUNTA(AS5:AS27)</f>
        <v>17</v>
      </c>
      <c r="AR38" s="435"/>
      <c r="AS38" s="436"/>
      <c r="AT38" s="430" t="s">
        <v>652</v>
      </c>
      <c r="AU38" s="589"/>
      <c r="AV38" s="432">
        <f>COUNTA(AX18:AX34)</f>
        <v>13</v>
      </c>
      <c r="AW38" s="435"/>
      <c r="AX38" s="436"/>
      <c r="AY38" s="430" t="s">
        <v>652</v>
      </c>
      <c r="AZ38" s="431"/>
      <c r="BA38" s="432">
        <f>COUNTA(BC6:BC31)</f>
        <v>18</v>
      </c>
      <c r="BB38" s="435"/>
      <c r="BC38" s="436"/>
      <c r="BD38" s="430" t="s">
        <v>652</v>
      </c>
      <c r="BE38" s="431"/>
      <c r="BF38" s="432">
        <f>COUNTA(BH6:BH29)</f>
        <v>16</v>
      </c>
      <c r="BG38" s="435"/>
      <c r="BH38" s="436"/>
    </row>
    <row r="39" spans="1:62" ht="21" customHeight="1">
      <c r="A39" s="438"/>
      <c r="B39" s="524"/>
      <c r="C39" s="438" t="s">
        <v>1481</v>
      </c>
      <c r="D39" s="462"/>
      <c r="E39" s="462"/>
      <c r="F39" s="439"/>
      <c r="G39" s="439"/>
      <c r="H39" s="440" t="s">
        <v>1482</v>
      </c>
      <c r="I39" s="437"/>
      <c r="J39" s="437"/>
      <c r="K39" s="439"/>
      <c r="L39" s="439"/>
      <c r="M39" s="440" t="s">
        <v>1483</v>
      </c>
      <c r="N39" s="442"/>
      <c r="O39" s="442"/>
      <c r="P39" s="388"/>
      <c r="Q39" s="388"/>
      <c r="R39" s="440" t="s">
        <v>1483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72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79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48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66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79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47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N41:R41"/>
    <mergeCell ref="S41:W41"/>
    <mergeCell ref="AR41:AV41"/>
    <mergeCell ref="BB41:BF41"/>
    <mergeCell ref="S42:W42"/>
    <mergeCell ref="AR42:AV42"/>
    <mergeCell ref="BB42:BF42"/>
    <mergeCell ref="AY34:BC35"/>
    <mergeCell ref="A35:E35"/>
    <mergeCell ref="K35:O35"/>
    <mergeCell ref="Z35:AD35"/>
    <mergeCell ref="AJ35:AN35"/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BJ42"/>
  <sheetViews>
    <sheetView view="pageBreakPreview" zoomScale="50" zoomScaleNormal="50" zoomScaleSheetLayoutView="50" workbookViewId="0">
      <selection activeCell="C34" sqref="C34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790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1112" t="s">
        <v>787</v>
      </c>
      <c r="Y1" s="1112"/>
      <c r="Z1" s="1112"/>
      <c r="AA1" s="1112"/>
      <c r="AB1" s="1112"/>
      <c r="AC1" s="1112"/>
      <c r="AD1" s="1112"/>
      <c r="AE1" s="1112"/>
      <c r="AF1" s="1112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763</v>
      </c>
      <c r="BB2" s="1075" t="s">
        <v>27</v>
      </c>
      <c r="BC2" s="1076"/>
      <c r="BD2" s="1077" t="s">
        <v>28</v>
      </c>
      <c r="BE2" s="1078"/>
      <c r="BF2" s="491"/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33</v>
      </c>
      <c r="G3" s="492" t="s">
        <v>0</v>
      </c>
      <c r="H3" s="1079" t="s">
        <v>636</v>
      </c>
      <c r="I3" s="1079"/>
      <c r="J3" s="1079"/>
      <c r="K3" s="492">
        <f>SUM(COUNTBLANK(AR29:AR35)+COUNTBLANK(AW5:AW19))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COUNTBLANK(BG30:BG35)</f>
        <v>6</v>
      </c>
      <c r="V3" s="492" t="s">
        <v>0</v>
      </c>
      <c r="W3" s="1079" t="s">
        <v>825</v>
      </c>
      <c r="X3" s="1079"/>
      <c r="Y3" s="1079"/>
      <c r="Z3" s="493">
        <v>4</v>
      </c>
      <c r="AA3" s="493" t="s">
        <v>0</v>
      </c>
      <c r="AB3" s="1079" t="s">
        <v>759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200</v>
      </c>
      <c r="AM3" s="495"/>
      <c r="AN3" s="495"/>
      <c r="AO3" s="488"/>
      <c r="AP3" s="488"/>
      <c r="AQ3" s="490">
        <f>SUM(M41,AQ41,BA41)</f>
        <v>204</v>
      </c>
      <c r="AR3" s="482"/>
      <c r="AS3" s="482"/>
      <c r="AT3" s="496"/>
      <c r="AU3" s="492" t="s">
        <v>86</v>
      </c>
      <c r="AV3" s="490">
        <f>AQ3-1</f>
        <v>203</v>
      </c>
      <c r="AW3" s="482"/>
      <c r="AX3" s="482"/>
      <c r="AY3" s="496"/>
      <c r="AZ3" s="488"/>
      <c r="BA3" s="490">
        <f>SUM(BA42,AQ42,M42)</f>
        <v>193</v>
      </c>
      <c r="BB3" s="1081">
        <f>BA3-2</f>
        <v>191</v>
      </c>
      <c r="BC3" s="1082"/>
      <c r="BD3" s="1083">
        <f>BB3-4</f>
        <v>187</v>
      </c>
      <c r="BE3" s="1084"/>
      <c r="BF3" s="490"/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792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813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5">
        <v>1</v>
      </c>
      <c r="B5" s="510" t="s">
        <v>247</v>
      </c>
      <c r="C5" s="508" t="s">
        <v>826</v>
      </c>
      <c r="D5" s="509"/>
      <c r="E5" s="509"/>
      <c r="F5" s="539">
        <v>1</v>
      </c>
      <c r="G5" s="510" t="s">
        <v>794</v>
      </c>
      <c r="H5" s="540" t="s">
        <v>931</v>
      </c>
      <c r="I5" s="541"/>
      <c r="J5" s="542"/>
      <c r="K5" s="406">
        <v>1</v>
      </c>
      <c r="L5" s="498" t="s">
        <v>796</v>
      </c>
      <c r="M5" s="471" t="s">
        <v>957</v>
      </c>
      <c r="N5" s="407" t="s">
        <v>748</v>
      </c>
      <c r="O5" s="408" t="s">
        <v>748</v>
      </c>
      <c r="P5" s="413">
        <v>1</v>
      </c>
      <c r="Q5" s="498" t="s">
        <v>791</v>
      </c>
      <c r="R5" s="473" t="s">
        <v>909</v>
      </c>
      <c r="S5" s="411" t="s">
        <v>773</v>
      </c>
      <c r="T5" s="411" t="s">
        <v>774</v>
      </c>
      <c r="U5" s="417">
        <v>1</v>
      </c>
      <c r="V5" s="497" t="s">
        <v>803</v>
      </c>
      <c r="W5" s="470"/>
      <c r="X5" s="418"/>
      <c r="Y5" s="418"/>
      <c r="Z5" s="413">
        <v>1</v>
      </c>
      <c r="AA5" s="498" t="s">
        <v>806</v>
      </c>
      <c r="AB5" s="473" t="s">
        <v>896</v>
      </c>
      <c r="AC5" s="411" t="s">
        <v>776</v>
      </c>
      <c r="AD5" s="411" t="s">
        <v>772</v>
      </c>
      <c r="AE5" s="406">
        <v>1</v>
      </c>
      <c r="AF5" s="389" t="s">
        <v>810</v>
      </c>
      <c r="AG5" s="475" t="s">
        <v>1003</v>
      </c>
      <c r="AH5" s="410" t="s">
        <v>757</v>
      </c>
      <c r="AI5" s="411" t="s">
        <v>757</v>
      </c>
      <c r="AJ5" s="406">
        <v>1</v>
      </c>
      <c r="AK5" s="498" t="s">
        <v>804</v>
      </c>
      <c r="AL5" s="476" t="s">
        <v>863</v>
      </c>
      <c r="AM5" s="603" t="s">
        <v>805</v>
      </c>
      <c r="AN5" s="409" t="s">
        <v>805</v>
      </c>
      <c r="AO5" s="413">
        <v>1</v>
      </c>
      <c r="AP5" s="498" t="s">
        <v>806</v>
      </c>
      <c r="AQ5" s="473" t="s">
        <v>912</v>
      </c>
      <c r="AR5" s="411" t="s">
        <v>757</v>
      </c>
      <c r="AS5" s="411" t="s">
        <v>757</v>
      </c>
      <c r="AT5" s="417">
        <v>1</v>
      </c>
      <c r="AU5" s="497" t="s">
        <v>811</v>
      </c>
      <c r="AV5" s="470" t="s">
        <v>641</v>
      </c>
      <c r="AW5" s="418"/>
      <c r="AX5" s="418"/>
      <c r="AY5" s="406">
        <v>1</v>
      </c>
      <c r="AZ5" s="389" t="s">
        <v>814</v>
      </c>
      <c r="BA5" s="546" t="s">
        <v>907</v>
      </c>
      <c r="BB5" s="412" t="s">
        <v>749</v>
      </c>
      <c r="BC5" s="409" t="s">
        <v>749</v>
      </c>
      <c r="BD5" s="406">
        <v>1</v>
      </c>
      <c r="BE5" s="498" t="s">
        <v>814</v>
      </c>
      <c r="BF5" s="536" t="s">
        <v>817</v>
      </c>
      <c r="BG5" s="512" t="s">
        <v>749</v>
      </c>
      <c r="BH5" s="513" t="s">
        <v>749</v>
      </c>
      <c r="BI5" s="361"/>
      <c r="BJ5" s="361"/>
    </row>
    <row r="6" spans="1:62" ht="65.099999999999994" customHeight="1">
      <c r="A6" s="605">
        <v>2</v>
      </c>
      <c r="B6" s="510" t="s">
        <v>249</v>
      </c>
      <c r="C6" s="508" t="s">
        <v>827</v>
      </c>
      <c r="D6" s="509"/>
      <c r="E6" s="509"/>
      <c r="F6" s="417">
        <v>2</v>
      </c>
      <c r="G6" s="510" t="s">
        <v>798</v>
      </c>
      <c r="H6" s="543"/>
      <c r="I6" s="544"/>
      <c r="J6" s="545"/>
      <c r="K6" s="413">
        <v>2</v>
      </c>
      <c r="L6" s="498" t="s">
        <v>797</v>
      </c>
      <c r="M6" s="473" t="s">
        <v>859</v>
      </c>
      <c r="N6" s="414" t="s">
        <v>757</v>
      </c>
      <c r="O6" s="415" t="s">
        <v>757</v>
      </c>
      <c r="P6" s="413">
        <v>2</v>
      </c>
      <c r="Q6" s="498" t="s">
        <v>793</v>
      </c>
      <c r="R6" s="473"/>
      <c r="S6" s="414" t="s">
        <v>757</v>
      </c>
      <c r="T6" s="415" t="s">
        <v>757</v>
      </c>
      <c r="U6" s="417">
        <v>2</v>
      </c>
      <c r="V6" s="497" t="s">
        <v>804</v>
      </c>
      <c r="W6" s="470" t="s">
        <v>968</v>
      </c>
      <c r="X6" s="418"/>
      <c r="Y6" s="418"/>
      <c r="Z6" s="413">
        <v>2</v>
      </c>
      <c r="AA6" s="498" t="s">
        <v>807</v>
      </c>
      <c r="AB6" s="473" t="s">
        <v>835</v>
      </c>
      <c r="AC6" s="411" t="s">
        <v>775</v>
      </c>
      <c r="AD6" s="411" t="s">
        <v>772</v>
      </c>
      <c r="AE6" s="417">
        <v>2</v>
      </c>
      <c r="AF6" s="510" t="s">
        <v>811</v>
      </c>
      <c r="AG6" s="574"/>
      <c r="AH6" s="511"/>
      <c r="AI6" s="418"/>
      <c r="AJ6" s="413">
        <v>2</v>
      </c>
      <c r="AK6" s="498" t="s">
        <v>814</v>
      </c>
      <c r="AL6" s="476" t="s">
        <v>970</v>
      </c>
      <c r="AM6" s="411" t="s">
        <v>750</v>
      </c>
      <c r="AN6" s="411" t="s">
        <v>750</v>
      </c>
      <c r="AO6" s="413">
        <v>2</v>
      </c>
      <c r="AP6" s="498" t="s">
        <v>807</v>
      </c>
      <c r="AQ6" s="473" t="s">
        <v>910</v>
      </c>
      <c r="AR6" s="411" t="s">
        <v>757</v>
      </c>
      <c r="AS6" s="411" t="s">
        <v>757</v>
      </c>
      <c r="AT6" s="417">
        <v>2</v>
      </c>
      <c r="AU6" s="497" t="s">
        <v>803</v>
      </c>
      <c r="AV6" s="470" t="s">
        <v>754</v>
      </c>
      <c r="AW6" s="418"/>
      <c r="AX6" s="418"/>
      <c r="AY6" s="413">
        <v>2</v>
      </c>
      <c r="AZ6" s="498" t="s">
        <v>806</v>
      </c>
      <c r="BA6" s="473" t="s">
        <v>864</v>
      </c>
      <c r="BB6" s="411" t="s">
        <v>775</v>
      </c>
      <c r="BC6" s="411" t="s">
        <v>774</v>
      </c>
      <c r="BD6" s="413">
        <v>2</v>
      </c>
      <c r="BE6" s="498" t="s">
        <v>806</v>
      </c>
      <c r="BF6" s="473" t="s">
        <v>865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497" t="s">
        <v>437</v>
      </c>
      <c r="C7" s="508"/>
      <c r="D7" s="509"/>
      <c r="E7" s="509"/>
      <c r="F7" s="417">
        <v>3</v>
      </c>
      <c r="G7" s="497" t="s">
        <v>795</v>
      </c>
      <c r="H7" s="470" t="s">
        <v>642</v>
      </c>
      <c r="I7" s="418"/>
      <c r="J7" s="418"/>
      <c r="K7" s="413">
        <v>3</v>
      </c>
      <c r="L7" s="498" t="s">
        <v>13</v>
      </c>
      <c r="M7" s="473" t="s">
        <v>830</v>
      </c>
      <c r="N7" s="414" t="s">
        <v>757</v>
      </c>
      <c r="O7" s="415" t="s">
        <v>757</v>
      </c>
      <c r="P7" s="417">
        <v>3</v>
      </c>
      <c r="Q7" s="497" t="s">
        <v>15</v>
      </c>
      <c r="R7" s="560"/>
      <c r="S7" s="544"/>
      <c r="T7" s="545"/>
      <c r="U7" s="506">
        <v>3</v>
      </c>
      <c r="V7" s="497" t="s">
        <v>17</v>
      </c>
      <c r="W7" s="508" t="s">
        <v>948</v>
      </c>
      <c r="X7" s="509"/>
      <c r="Y7" s="509"/>
      <c r="Z7" s="413">
        <v>3</v>
      </c>
      <c r="AA7" s="498" t="s">
        <v>14</v>
      </c>
      <c r="AB7" s="472" t="s">
        <v>976</v>
      </c>
      <c r="AC7" s="410" t="s">
        <v>757</v>
      </c>
      <c r="AD7" s="411" t="s">
        <v>757</v>
      </c>
      <c r="AE7" s="417">
        <v>3</v>
      </c>
      <c r="AF7" s="510" t="s">
        <v>0</v>
      </c>
      <c r="AG7" s="474" t="s">
        <v>768</v>
      </c>
      <c r="AH7" s="573"/>
      <c r="AI7" s="418"/>
      <c r="AJ7" s="417">
        <v>3</v>
      </c>
      <c r="AK7" s="497" t="s">
        <v>806</v>
      </c>
      <c r="AL7" s="470" t="s">
        <v>643</v>
      </c>
      <c r="AM7" s="418"/>
      <c r="AN7" s="418"/>
      <c r="AO7" s="413">
        <v>3</v>
      </c>
      <c r="AP7" s="498" t="s">
        <v>14</v>
      </c>
      <c r="AQ7" s="478" t="s">
        <v>885</v>
      </c>
      <c r="AR7" s="411" t="s">
        <v>757</v>
      </c>
      <c r="AS7" s="411" t="s">
        <v>757</v>
      </c>
      <c r="AT7" s="417">
        <v>3</v>
      </c>
      <c r="AU7" s="497" t="s">
        <v>804</v>
      </c>
      <c r="AV7" s="470" t="s">
        <v>754</v>
      </c>
      <c r="AW7" s="418"/>
      <c r="AX7" s="418"/>
      <c r="AY7" s="413">
        <v>3</v>
      </c>
      <c r="AZ7" s="498" t="s">
        <v>807</v>
      </c>
      <c r="BA7" s="471" t="s">
        <v>942</v>
      </c>
      <c r="BB7" s="411" t="s">
        <v>775</v>
      </c>
      <c r="BC7" s="411" t="s">
        <v>774</v>
      </c>
      <c r="BD7" s="413">
        <v>3</v>
      </c>
      <c r="BE7" s="498" t="s">
        <v>807</v>
      </c>
      <c r="BF7" s="471" t="s">
        <v>987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6">
        <v>4</v>
      </c>
      <c r="B8" s="497" t="s">
        <v>433</v>
      </c>
      <c r="C8" s="470"/>
      <c r="D8" s="418"/>
      <c r="E8" s="418"/>
      <c r="F8" s="417">
        <v>4</v>
      </c>
      <c r="G8" s="497" t="s">
        <v>796</v>
      </c>
      <c r="H8" s="470" t="s">
        <v>128</v>
      </c>
      <c r="I8" s="418"/>
      <c r="J8" s="418"/>
      <c r="K8" s="413">
        <v>4</v>
      </c>
      <c r="L8" s="498" t="s">
        <v>14</v>
      </c>
      <c r="M8" s="475" t="s">
        <v>946</v>
      </c>
      <c r="N8" s="414" t="s">
        <v>757</v>
      </c>
      <c r="O8" s="415" t="s">
        <v>757</v>
      </c>
      <c r="P8" s="417">
        <v>4</v>
      </c>
      <c r="Q8" s="497" t="s">
        <v>0</v>
      </c>
      <c r="R8" s="504"/>
      <c r="S8" s="502"/>
      <c r="T8" s="503"/>
      <c r="U8" s="506">
        <v>4</v>
      </c>
      <c r="V8" s="497" t="s">
        <v>12</v>
      </c>
      <c r="W8" s="508" t="s">
        <v>902</v>
      </c>
      <c r="X8" s="509"/>
      <c r="Y8" s="509"/>
      <c r="Z8" s="417">
        <v>4</v>
      </c>
      <c r="AA8" s="497" t="s">
        <v>15</v>
      </c>
      <c r="AB8" s="571"/>
      <c r="AC8" s="572"/>
      <c r="AD8" s="418"/>
      <c r="AE8" s="413">
        <v>4</v>
      </c>
      <c r="AF8" s="389" t="s">
        <v>16</v>
      </c>
      <c r="AG8" s="475" t="s">
        <v>853</v>
      </c>
      <c r="AH8" s="410" t="s">
        <v>805</v>
      </c>
      <c r="AI8" s="411" t="s">
        <v>805</v>
      </c>
      <c r="AJ8" s="413">
        <v>4</v>
      </c>
      <c r="AK8" s="498" t="s">
        <v>807</v>
      </c>
      <c r="AL8" s="473" t="s">
        <v>984</v>
      </c>
      <c r="AM8" s="411" t="s">
        <v>775</v>
      </c>
      <c r="AN8" s="411" t="s">
        <v>772</v>
      </c>
      <c r="AO8" s="417">
        <v>4</v>
      </c>
      <c r="AP8" s="497" t="s">
        <v>15</v>
      </c>
      <c r="AQ8" s="474"/>
      <c r="AR8" s="418"/>
      <c r="AS8" s="418"/>
      <c r="AT8" s="506">
        <v>4</v>
      </c>
      <c r="AU8" s="497" t="s">
        <v>17</v>
      </c>
      <c r="AV8" s="508"/>
      <c r="AW8" s="509"/>
      <c r="AX8" s="509"/>
      <c r="AY8" s="413">
        <v>4</v>
      </c>
      <c r="AZ8" s="498" t="s">
        <v>14</v>
      </c>
      <c r="BA8" s="471" t="s">
        <v>964</v>
      </c>
      <c r="BB8" s="411" t="s">
        <v>775</v>
      </c>
      <c r="BC8" s="411" t="s">
        <v>774</v>
      </c>
      <c r="BD8" s="413">
        <v>4</v>
      </c>
      <c r="BE8" s="498" t="s">
        <v>14</v>
      </c>
      <c r="BF8" s="471" t="s">
        <v>820</v>
      </c>
      <c r="BG8" s="411" t="s">
        <v>760</v>
      </c>
      <c r="BH8" s="411" t="s">
        <v>760</v>
      </c>
      <c r="BI8" s="361"/>
      <c r="BJ8" s="361"/>
    </row>
    <row r="9" spans="1:62" ht="65.099999999999994" customHeight="1">
      <c r="A9" s="607">
        <v>5</v>
      </c>
      <c r="B9" s="497" t="s">
        <v>804</v>
      </c>
      <c r="C9" s="499" t="s">
        <v>828</v>
      </c>
      <c r="D9" s="500"/>
      <c r="E9" s="501"/>
      <c r="F9" s="417">
        <v>5</v>
      </c>
      <c r="G9" s="497" t="s">
        <v>12</v>
      </c>
      <c r="H9" s="470" t="s">
        <v>644</v>
      </c>
      <c r="I9" s="418"/>
      <c r="J9" s="418"/>
      <c r="K9" s="413">
        <v>5</v>
      </c>
      <c r="L9" s="498" t="s">
        <v>15</v>
      </c>
      <c r="M9" s="472" t="s">
        <v>1006</v>
      </c>
      <c r="N9" s="416" t="s">
        <v>757</v>
      </c>
      <c r="O9" s="415"/>
      <c r="P9" s="413">
        <v>5</v>
      </c>
      <c r="Q9" s="498" t="s">
        <v>16</v>
      </c>
      <c r="R9" s="476" t="s">
        <v>889</v>
      </c>
      <c r="S9" s="414" t="s">
        <v>748</v>
      </c>
      <c r="T9" s="415" t="s">
        <v>748</v>
      </c>
      <c r="U9" s="506">
        <v>5</v>
      </c>
      <c r="V9" s="497" t="s">
        <v>13</v>
      </c>
      <c r="W9" s="622" t="s">
        <v>992</v>
      </c>
      <c r="X9" s="509"/>
      <c r="Y9" s="509"/>
      <c r="Z9" s="417">
        <v>5</v>
      </c>
      <c r="AA9" s="497" t="s">
        <v>0</v>
      </c>
      <c r="AB9" s="543"/>
      <c r="AC9" s="573"/>
      <c r="AD9" s="418"/>
      <c r="AE9" s="413">
        <v>5</v>
      </c>
      <c r="AF9" s="389" t="s">
        <v>17</v>
      </c>
      <c r="AG9" s="475" t="s">
        <v>954</v>
      </c>
      <c r="AH9" s="410" t="s">
        <v>750</v>
      </c>
      <c r="AI9" s="411" t="s">
        <v>750</v>
      </c>
      <c r="AJ9" s="413">
        <v>5</v>
      </c>
      <c r="AK9" s="498" t="s">
        <v>810</v>
      </c>
      <c r="AL9" s="472"/>
      <c r="AM9" s="411" t="s">
        <v>757</v>
      </c>
      <c r="AN9" s="411" t="s">
        <v>757</v>
      </c>
      <c r="AO9" s="417">
        <v>5</v>
      </c>
      <c r="AP9" s="497" t="s">
        <v>0</v>
      </c>
      <c r="AQ9" s="560"/>
      <c r="AR9" s="418"/>
      <c r="AS9" s="418"/>
      <c r="AT9" s="506">
        <v>5</v>
      </c>
      <c r="AU9" s="497" t="s">
        <v>12</v>
      </c>
      <c r="AV9" s="508"/>
      <c r="AW9" s="509"/>
      <c r="AX9" s="509"/>
      <c r="AY9" s="417">
        <v>5</v>
      </c>
      <c r="AZ9" s="497" t="s">
        <v>15</v>
      </c>
      <c r="BA9" s="474"/>
      <c r="BB9" s="418"/>
      <c r="BC9" s="418"/>
      <c r="BD9" s="417">
        <v>5</v>
      </c>
      <c r="BE9" s="497" t="s">
        <v>15</v>
      </c>
      <c r="BF9" s="557"/>
      <c r="BG9" s="418"/>
      <c r="BH9" s="418"/>
      <c r="BI9" s="361"/>
      <c r="BJ9" s="361"/>
    </row>
    <row r="10" spans="1:62" ht="65.099999999999994" customHeight="1">
      <c r="A10" s="608">
        <v>6</v>
      </c>
      <c r="B10" s="498" t="s">
        <v>814</v>
      </c>
      <c r="C10" s="517" t="s">
        <v>829</v>
      </c>
      <c r="D10" s="416" t="s">
        <v>750</v>
      </c>
      <c r="E10" s="411"/>
      <c r="F10" s="413">
        <v>6</v>
      </c>
      <c r="G10" s="498" t="s">
        <v>13</v>
      </c>
      <c r="H10" s="473" t="s">
        <v>935</v>
      </c>
      <c r="I10" s="414" t="s">
        <v>757</v>
      </c>
      <c r="J10" s="415" t="s">
        <v>757</v>
      </c>
      <c r="K10" s="417">
        <v>6</v>
      </c>
      <c r="L10" s="497" t="s">
        <v>0</v>
      </c>
      <c r="M10" s="557"/>
      <c r="N10" s="544"/>
      <c r="O10" s="545"/>
      <c r="P10" s="413">
        <v>6</v>
      </c>
      <c r="Q10" s="498" t="s">
        <v>17</v>
      </c>
      <c r="R10" s="476"/>
      <c r="S10" s="414" t="s">
        <v>750</v>
      </c>
      <c r="T10" s="415" t="s">
        <v>750</v>
      </c>
      <c r="U10" s="506">
        <v>6</v>
      </c>
      <c r="V10" s="497" t="s">
        <v>14</v>
      </c>
      <c r="W10" s="508" t="s">
        <v>903</v>
      </c>
      <c r="X10" s="509"/>
      <c r="Y10" s="509"/>
      <c r="Z10" s="413">
        <v>6</v>
      </c>
      <c r="AA10" s="498" t="s">
        <v>16</v>
      </c>
      <c r="AB10" s="475" t="s">
        <v>862</v>
      </c>
      <c r="AC10" s="410" t="s">
        <v>805</v>
      </c>
      <c r="AD10" s="411" t="s">
        <v>805</v>
      </c>
      <c r="AE10" s="413">
        <v>6</v>
      </c>
      <c r="AF10" s="389" t="s">
        <v>12</v>
      </c>
      <c r="AG10" s="473" t="s">
        <v>977</v>
      </c>
      <c r="AH10" s="410" t="s">
        <v>748</v>
      </c>
      <c r="AI10" s="411" t="s">
        <v>748</v>
      </c>
      <c r="AJ10" s="417">
        <v>6</v>
      </c>
      <c r="AK10" s="497" t="s">
        <v>15</v>
      </c>
      <c r="AL10" s="543"/>
      <c r="AM10" s="418"/>
      <c r="AN10" s="418"/>
      <c r="AO10" s="413">
        <v>6</v>
      </c>
      <c r="AP10" s="498" t="s">
        <v>16</v>
      </c>
      <c r="AQ10" s="532" t="s">
        <v>891</v>
      </c>
      <c r="AR10" s="411" t="s">
        <v>805</v>
      </c>
      <c r="AS10" s="411" t="s">
        <v>805</v>
      </c>
      <c r="AT10" s="506">
        <v>6</v>
      </c>
      <c r="AU10" s="497" t="s">
        <v>13</v>
      </c>
      <c r="AV10" s="508"/>
      <c r="AW10" s="509"/>
      <c r="AX10" s="509"/>
      <c r="AY10" s="417">
        <v>6</v>
      </c>
      <c r="AZ10" s="497" t="s">
        <v>0</v>
      </c>
      <c r="BA10" s="571"/>
      <c r="BB10" s="418"/>
      <c r="BC10" s="418"/>
      <c r="BD10" s="417">
        <v>6</v>
      </c>
      <c r="BE10" s="497" t="s">
        <v>0</v>
      </c>
      <c r="BF10" s="557"/>
      <c r="BG10" s="418"/>
      <c r="BH10" s="418"/>
      <c r="BI10" s="361"/>
      <c r="BJ10" s="361"/>
    </row>
    <row r="11" spans="1:62" ht="65.099999999999994" customHeight="1">
      <c r="A11" s="608">
        <v>7</v>
      </c>
      <c r="B11" s="498" t="s">
        <v>806</v>
      </c>
      <c r="C11" s="473" t="s">
        <v>915</v>
      </c>
      <c r="D11" s="416" t="s">
        <v>750</v>
      </c>
      <c r="E11" s="411"/>
      <c r="F11" s="413">
        <v>7</v>
      </c>
      <c r="G11" s="498" t="s">
        <v>14</v>
      </c>
      <c r="H11" s="461" t="s">
        <v>925</v>
      </c>
      <c r="I11" s="414" t="s">
        <v>757</v>
      </c>
      <c r="J11" s="415" t="s">
        <v>757</v>
      </c>
      <c r="K11" s="417">
        <v>7</v>
      </c>
      <c r="L11" s="497" t="s">
        <v>16</v>
      </c>
      <c r="M11" s="558" t="s">
        <v>832</v>
      </c>
      <c r="N11" s="544"/>
      <c r="O11" s="545"/>
      <c r="P11" s="413">
        <v>7</v>
      </c>
      <c r="Q11" s="498" t="s">
        <v>12</v>
      </c>
      <c r="R11" s="473" t="s">
        <v>860</v>
      </c>
      <c r="S11" s="411" t="s">
        <v>772</v>
      </c>
      <c r="T11" s="411" t="s">
        <v>775</v>
      </c>
      <c r="U11" s="506">
        <v>7</v>
      </c>
      <c r="V11" s="497" t="s">
        <v>15</v>
      </c>
      <c r="W11" s="516"/>
      <c r="X11" s="509"/>
      <c r="Y11" s="509"/>
      <c r="Z11" s="413">
        <v>7</v>
      </c>
      <c r="AA11" s="498" t="s">
        <v>17</v>
      </c>
      <c r="AB11" s="472" t="s">
        <v>809</v>
      </c>
      <c r="AC11" s="410" t="s">
        <v>750</v>
      </c>
      <c r="AD11" s="411" t="s">
        <v>750</v>
      </c>
      <c r="AE11" s="413">
        <v>7</v>
      </c>
      <c r="AF11" s="389" t="s">
        <v>13</v>
      </c>
      <c r="AG11" s="473" t="s">
        <v>917</v>
      </c>
      <c r="AH11" s="410" t="s">
        <v>748</v>
      </c>
      <c r="AI11" s="411" t="s">
        <v>748</v>
      </c>
      <c r="AJ11" s="417">
        <v>7</v>
      </c>
      <c r="AK11" s="497" t="s">
        <v>0</v>
      </c>
      <c r="AL11" s="577"/>
      <c r="AM11" s="418"/>
      <c r="AN11" s="418"/>
      <c r="AO11" s="413">
        <v>7</v>
      </c>
      <c r="AP11" s="498" t="s">
        <v>17</v>
      </c>
      <c r="AQ11" s="478"/>
      <c r="AR11" s="411" t="s">
        <v>750</v>
      </c>
      <c r="AS11" s="411" t="s">
        <v>750</v>
      </c>
      <c r="AT11" s="506">
        <v>7</v>
      </c>
      <c r="AU11" s="497" t="s">
        <v>14</v>
      </c>
      <c r="AV11" s="508" t="s">
        <v>755</v>
      </c>
      <c r="AW11" s="509"/>
      <c r="AX11" s="509"/>
      <c r="AY11" s="413">
        <v>7</v>
      </c>
      <c r="AZ11" s="498" t="s">
        <v>16</v>
      </c>
      <c r="BA11" s="475" t="s">
        <v>965</v>
      </c>
      <c r="BB11" s="411" t="s">
        <v>748</v>
      </c>
      <c r="BC11" s="411" t="s">
        <v>748</v>
      </c>
      <c r="BD11" s="413">
        <v>7</v>
      </c>
      <c r="BE11" s="498" t="s">
        <v>16</v>
      </c>
      <c r="BF11" s="472" t="s">
        <v>920</v>
      </c>
      <c r="BG11" s="411" t="s">
        <v>805</v>
      </c>
      <c r="BH11" s="411" t="s">
        <v>805</v>
      </c>
      <c r="BI11" s="361"/>
      <c r="BJ11" s="361"/>
    </row>
    <row r="12" spans="1:62" ht="65.099999999999994" customHeight="1">
      <c r="A12" s="608">
        <v>8</v>
      </c>
      <c r="B12" s="498" t="s">
        <v>807</v>
      </c>
      <c r="C12" s="473" t="s">
        <v>848</v>
      </c>
      <c r="D12" s="416" t="s">
        <v>750</v>
      </c>
      <c r="E12" s="411" t="s">
        <v>770</v>
      </c>
      <c r="F12" s="417">
        <v>8</v>
      </c>
      <c r="G12" s="497" t="s">
        <v>15</v>
      </c>
      <c r="H12" s="616" t="s">
        <v>932</v>
      </c>
      <c r="I12" s="544"/>
      <c r="J12" s="545"/>
      <c r="K12" s="413">
        <v>8</v>
      </c>
      <c r="L12" s="498" t="s">
        <v>17</v>
      </c>
      <c r="M12" s="475" t="s">
        <v>936</v>
      </c>
      <c r="N12" s="414" t="s">
        <v>801</v>
      </c>
      <c r="O12" s="415" t="s">
        <v>801</v>
      </c>
      <c r="P12" s="413">
        <v>8</v>
      </c>
      <c r="Q12" s="498" t="s">
        <v>13</v>
      </c>
      <c r="R12" s="473" t="s">
        <v>949</v>
      </c>
      <c r="S12" s="411" t="s">
        <v>772</v>
      </c>
      <c r="T12" s="411" t="s">
        <v>775</v>
      </c>
      <c r="U12" s="506">
        <v>8</v>
      </c>
      <c r="V12" s="497" t="s">
        <v>0</v>
      </c>
      <c r="W12" s="508" t="s">
        <v>876</v>
      </c>
      <c r="X12" s="509"/>
      <c r="Y12" s="509"/>
      <c r="Z12" s="413">
        <v>8</v>
      </c>
      <c r="AA12" s="498" t="s">
        <v>12</v>
      </c>
      <c r="AB12" s="473"/>
      <c r="AC12" s="410" t="s">
        <v>748</v>
      </c>
      <c r="AD12" s="411" t="s">
        <v>748</v>
      </c>
      <c r="AE12" s="413">
        <v>8</v>
      </c>
      <c r="AF12" s="389" t="s">
        <v>14</v>
      </c>
      <c r="AG12" s="582" t="s">
        <v>918</v>
      </c>
      <c r="AH12" s="410" t="s">
        <v>748</v>
      </c>
      <c r="AI12" s="411"/>
      <c r="AJ12" s="413">
        <v>8</v>
      </c>
      <c r="AK12" s="498" t="s">
        <v>16</v>
      </c>
      <c r="AL12" s="472" t="s">
        <v>890</v>
      </c>
      <c r="AM12" s="411" t="s">
        <v>805</v>
      </c>
      <c r="AN12" s="411" t="s">
        <v>805</v>
      </c>
      <c r="AO12" s="413">
        <v>8</v>
      </c>
      <c r="AP12" s="498" t="s">
        <v>12</v>
      </c>
      <c r="AQ12" s="473" t="s">
        <v>911</v>
      </c>
      <c r="AR12" s="411" t="s">
        <v>748</v>
      </c>
      <c r="AS12" s="411" t="s">
        <v>748</v>
      </c>
      <c r="AT12" s="506">
        <v>8</v>
      </c>
      <c r="AU12" s="497" t="s">
        <v>15</v>
      </c>
      <c r="AV12" s="508"/>
      <c r="AW12" s="509"/>
      <c r="AX12" s="509"/>
      <c r="AY12" s="413">
        <v>8</v>
      </c>
      <c r="AZ12" s="498" t="s">
        <v>17</v>
      </c>
      <c r="BA12" s="473" t="s">
        <v>959</v>
      </c>
      <c r="BB12" s="411" t="s">
        <v>750</v>
      </c>
      <c r="BC12" s="411" t="s">
        <v>750</v>
      </c>
      <c r="BD12" s="413">
        <v>8</v>
      </c>
      <c r="BE12" s="498" t="s">
        <v>17</v>
      </c>
      <c r="BF12" s="473"/>
      <c r="BG12" s="411" t="s">
        <v>750</v>
      </c>
      <c r="BH12" s="411" t="s">
        <v>750</v>
      </c>
      <c r="BI12" s="361"/>
      <c r="BJ12" s="361"/>
    </row>
    <row r="13" spans="1:62" ht="65.099999999999994" customHeight="1">
      <c r="A13" s="608">
        <v>9</v>
      </c>
      <c r="B13" s="498" t="s">
        <v>810</v>
      </c>
      <c r="C13" s="615" t="s">
        <v>944</v>
      </c>
      <c r="D13" s="416" t="s">
        <v>757</v>
      </c>
      <c r="E13" s="411" t="s">
        <v>757</v>
      </c>
      <c r="F13" s="417">
        <v>9</v>
      </c>
      <c r="G13" s="497" t="s">
        <v>0</v>
      </c>
      <c r="H13" s="551"/>
      <c r="I13" s="544"/>
      <c r="J13" s="545"/>
      <c r="K13" s="413">
        <v>9</v>
      </c>
      <c r="L13" s="498" t="s">
        <v>12</v>
      </c>
      <c r="M13" s="475" t="s">
        <v>888</v>
      </c>
      <c r="N13" s="416" t="s">
        <v>750</v>
      </c>
      <c r="O13" s="415" t="s">
        <v>772</v>
      </c>
      <c r="P13" s="413">
        <v>9</v>
      </c>
      <c r="Q13" s="498" t="s">
        <v>14</v>
      </c>
      <c r="R13" s="530" t="s">
        <v>802</v>
      </c>
      <c r="S13" s="414" t="s">
        <v>757</v>
      </c>
      <c r="T13" s="415" t="s">
        <v>757</v>
      </c>
      <c r="U13" s="506">
        <v>9</v>
      </c>
      <c r="V13" s="497" t="s">
        <v>16</v>
      </c>
      <c r="W13" s="508" t="s">
        <v>877</v>
      </c>
      <c r="X13" s="509"/>
      <c r="Y13" s="509"/>
      <c r="Z13" s="413">
        <v>9</v>
      </c>
      <c r="AA13" s="498" t="s">
        <v>13</v>
      </c>
      <c r="AB13" s="473"/>
      <c r="AC13" s="410" t="s">
        <v>748</v>
      </c>
      <c r="AD13" s="411" t="s">
        <v>748</v>
      </c>
      <c r="AE13" s="417">
        <v>9</v>
      </c>
      <c r="AF13" s="510" t="s">
        <v>15</v>
      </c>
      <c r="AG13" s="575"/>
      <c r="AH13" s="418"/>
      <c r="AI13" s="418"/>
      <c r="AJ13" s="413">
        <v>9</v>
      </c>
      <c r="AK13" s="498" t="s">
        <v>17</v>
      </c>
      <c r="AL13" s="460" t="s">
        <v>934</v>
      </c>
      <c r="AM13" s="411" t="s">
        <v>750</v>
      </c>
      <c r="AN13" s="411" t="s">
        <v>750</v>
      </c>
      <c r="AO13" s="413">
        <v>9</v>
      </c>
      <c r="AP13" s="498" t="s">
        <v>13</v>
      </c>
      <c r="AQ13" s="473" t="s">
        <v>985</v>
      </c>
      <c r="AR13" s="411" t="s">
        <v>748</v>
      </c>
      <c r="AS13" s="411" t="s">
        <v>748</v>
      </c>
      <c r="AT13" s="417">
        <v>9</v>
      </c>
      <c r="AU13" s="497" t="s">
        <v>0</v>
      </c>
      <c r="AV13" s="470"/>
      <c r="AW13" s="418"/>
      <c r="AX13" s="418"/>
      <c r="AY13" s="413">
        <v>9</v>
      </c>
      <c r="AZ13" s="498" t="s">
        <v>12</v>
      </c>
      <c r="BA13" s="473" t="s">
        <v>966</v>
      </c>
      <c r="BB13" s="411" t="s">
        <v>748</v>
      </c>
      <c r="BC13" s="411" t="s">
        <v>748</v>
      </c>
      <c r="BD13" s="413">
        <v>9</v>
      </c>
      <c r="BE13" s="498" t="s">
        <v>12</v>
      </c>
      <c r="BF13" s="473" t="s">
        <v>879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497" t="s">
        <v>811</v>
      </c>
      <c r="C14" s="619" t="s">
        <v>928</v>
      </c>
      <c r="D14" s="528"/>
      <c r="E14" s="509"/>
      <c r="F14" s="413">
        <v>10</v>
      </c>
      <c r="G14" s="498" t="s">
        <v>16</v>
      </c>
      <c r="H14" s="478" t="s">
        <v>871</v>
      </c>
      <c r="I14" s="414" t="s">
        <v>801</v>
      </c>
      <c r="J14" s="415" t="s">
        <v>801</v>
      </c>
      <c r="K14" s="413">
        <v>10</v>
      </c>
      <c r="L14" s="498" t="s">
        <v>13</v>
      </c>
      <c r="M14" s="473" t="s">
        <v>937</v>
      </c>
      <c r="N14" s="416" t="s">
        <v>748</v>
      </c>
      <c r="O14" s="415" t="s">
        <v>772</v>
      </c>
      <c r="P14" s="413">
        <v>10</v>
      </c>
      <c r="Q14" s="498" t="s">
        <v>15</v>
      </c>
      <c r="R14" s="476" t="s">
        <v>852</v>
      </c>
      <c r="S14" s="414" t="s">
        <v>757</v>
      </c>
      <c r="T14" s="415"/>
      <c r="U14" s="506">
        <v>10</v>
      </c>
      <c r="V14" s="497" t="s">
        <v>17</v>
      </c>
      <c r="W14" s="508"/>
      <c r="X14" s="509"/>
      <c r="Y14" s="509"/>
      <c r="Z14" s="413">
        <v>10</v>
      </c>
      <c r="AA14" s="498" t="s">
        <v>14</v>
      </c>
      <c r="AB14" s="472" t="s">
        <v>784</v>
      </c>
      <c r="AC14" s="410" t="s">
        <v>748</v>
      </c>
      <c r="AD14" s="411" t="s">
        <v>748</v>
      </c>
      <c r="AE14" s="417">
        <v>10</v>
      </c>
      <c r="AF14" s="510" t="s">
        <v>0</v>
      </c>
      <c r="AG14" s="560"/>
      <c r="AH14" s="418"/>
      <c r="AI14" s="418"/>
      <c r="AJ14" s="413">
        <v>10</v>
      </c>
      <c r="AK14" s="498" t="s">
        <v>12</v>
      </c>
      <c r="AL14" s="473" t="s">
        <v>978</v>
      </c>
      <c r="AM14" s="411" t="s">
        <v>748</v>
      </c>
      <c r="AN14" s="411" t="s">
        <v>748</v>
      </c>
      <c r="AO14" s="413">
        <v>10</v>
      </c>
      <c r="AP14" s="498" t="s">
        <v>14</v>
      </c>
      <c r="AQ14" s="473" t="s">
        <v>752</v>
      </c>
      <c r="AR14" s="411" t="s">
        <v>757</v>
      </c>
      <c r="AS14" s="411" t="s">
        <v>757</v>
      </c>
      <c r="AT14" s="417">
        <v>10</v>
      </c>
      <c r="AU14" s="497" t="s">
        <v>16</v>
      </c>
      <c r="AV14" s="470" t="s">
        <v>645</v>
      </c>
      <c r="AW14" s="418"/>
      <c r="AX14" s="418"/>
      <c r="AY14" s="413">
        <v>10</v>
      </c>
      <c r="AZ14" s="498" t="s">
        <v>13</v>
      </c>
      <c r="BA14" s="473" t="s">
        <v>986</v>
      </c>
      <c r="BB14" s="411" t="s">
        <v>748</v>
      </c>
      <c r="BC14" s="411" t="s">
        <v>748</v>
      </c>
      <c r="BD14" s="413">
        <v>10</v>
      </c>
      <c r="BE14" s="498" t="s">
        <v>13</v>
      </c>
      <c r="BF14" s="473" t="s">
        <v>988</v>
      </c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5">
        <v>11</v>
      </c>
      <c r="B15" s="497" t="s">
        <v>803</v>
      </c>
      <c r="C15" s="533"/>
      <c r="D15" s="528"/>
      <c r="E15" s="509"/>
      <c r="F15" s="413">
        <v>11</v>
      </c>
      <c r="G15" s="498" t="s">
        <v>17</v>
      </c>
      <c r="H15" s="532" t="s">
        <v>927</v>
      </c>
      <c r="I15" s="414" t="s">
        <v>757</v>
      </c>
      <c r="J15" s="415" t="s">
        <v>757</v>
      </c>
      <c r="K15" s="413">
        <v>11</v>
      </c>
      <c r="L15" s="498" t="s">
        <v>14</v>
      </c>
      <c r="M15" s="473" t="s">
        <v>958</v>
      </c>
      <c r="N15" s="416" t="s">
        <v>748</v>
      </c>
      <c r="O15" s="415" t="s">
        <v>772</v>
      </c>
      <c r="P15" s="417">
        <v>11</v>
      </c>
      <c r="Q15" s="497" t="s">
        <v>0</v>
      </c>
      <c r="R15" s="474" t="s">
        <v>756</v>
      </c>
      <c r="S15" s="544"/>
      <c r="T15" s="545"/>
      <c r="U15" s="506">
        <v>11</v>
      </c>
      <c r="V15" s="497" t="s">
        <v>12</v>
      </c>
      <c r="W15" s="508"/>
      <c r="X15" s="509"/>
      <c r="Y15" s="509"/>
      <c r="Z15" s="413">
        <v>11</v>
      </c>
      <c r="AA15" s="498" t="s">
        <v>15</v>
      </c>
      <c r="AB15" s="475" t="s">
        <v>839</v>
      </c>
      <c r="AC15" s="411" t="s">
        <v>757</v>
      </c>
      <c r="AD15" s="411"/>
      <c r="AE15" s="413">
        <v>11</v>
      </c>
      <c r="AF15" s="389" t="s">
        <v>16</v>
      </c>
      <c r="AG15" s="505" t="s">
        <v>923</v>
      </c>
      <c r="AH15" s="416" t="s">
        <v>884</v>
      </c>
      <c r="AI15" s="411" t="s">
        <v>884</v>
      </c>
      <c r="AJ15" s="413">
        <v>11</v>
      </c>
      <c r="AK15" s="498" t="s">
        <v>13</v>
      </c>
      <c r="AL15" s="473"/>
      <c r="AM15" s="411" t="s">
        <v>748</v>
      </c>
      <c r="AN15" s="411" t="s">
        <v>748</v>
      </c>
      <c r="AO15" s="417">
        <v>11</v>
      </c>
      <c r="AP15" s="497" t="s">
        <v>15</v>
      </c>
      <c r="AQ15" s="562"/>
      <c r="AR15" s="418"/>
      <c r="AS15" s="418"/>
      <c r="AT15" s="417">
        <v>11</v>
      </c>
      <c r="AU15" s="497" t="s">
        <v>17</v>
      </c>
      <c r="AV15" s="470"/>
      <c r="AW15" s="418"/>
      <c r="AX15" s="418"/>
      <c r="AY15" s="417">
        <v>11</v>
      </c>
      <c r="AZ15" s="497" t="s">
        <v>14</v>
      </c>
      <c r="BA15" s="470" t="s">
        <v>646</v>
      </c>
      <c r="BB15" s="418"/>
      <c r="BC15" s="418"/>
      <c r="BD15" s="413">
        <v>11</v>
      </c>
      <c r="BE15" s="498" t="s">
        <v>14</v>
      </c>
      <c r="BF15" s="471"/>
      <c r="BG15" s="411" t="s">
        <v>757</v>
      </c>
      <c r="BH15" s="411" t="s">
        <v>757</v>
      </c>
      <c r="BI15" s="361"/>
      <c r="BJ15" s="361"/>
    </row>
    <row r="16" spans="1:62" ht="65.099999999999994" customHeight="1">
      <c r="A16" s="608">
        <v>12</v>
      </c>
      <c r="B16" s="498" t="s">
        <v>804</v>
      </c>
      <c r="C16" s="567" t="s">
        <v>945</v>
      </c>
      <c r="D16" s="416" t="s">
        <v>748</v>
      </c>
      <c r="E16" s="411" t="s">
        <v>748</v>
      </c>
      <c r="F16" s="413">
        <v>12</v>
      </c>
      <c r="G16" s="498" t="s">
        <v>12</v>
      </c>
      <c r="H16" s="473" t="s">
        <v>956</v>
      </c>
      <c r="I16" s="414" t="s">
        <v>757</v>
      </c>
      <c r="J16" s="415" t="s">
        <v>757</v>
      </c>
      <c r="K16" s="417">
        <v>12</v>
      </c>
      <c r="L16" s="497" t="s">
        <v>15</v>
      </c>
      <c r="M16" s="559"/>
      <c r="N16" s="544"/>
      <c r="O16" s="545"/>
      <c r="P16" s="417">
        <v>12</v>
      </c>
      <c r="Q16" s="497" t="s">
        <v>16</v>
      </c>
      <c r="R16" s="561" t="s">
        <v>834</v>
      </c>
      <c r="S16" s="544"/>
      <c r="T16" s="545"/>
      <c r="U16" s="506">
        <v>12</v>
      </c>
      <c r="V16" s="497" t="s">
        <v>13</v>
      </c>
      <c r="W16" s="508" t="s">
        <v>777</v>
      </c>
      <c r="X16" s="509"/>
      <c r="Y16" s="509"/>
      <c r="Z16" s="417">
        <v>12</v>
      </c>
      <c r="AA16" s="497" t="s">
        <v>0</v>
      </c>
      <c r="AB16" s="543"/>
      <c r="AC16" s="418"/>
      <c r="AD16" s="418"/>
      <c r="AE16" s="413">
        <v>12</v>
      </c>
      <c r="AF16" s="389" t="s">
        <v>17</v>
      </c>
      <c r="AG16" s="471" t="s">
        <v>883</v>
      </c>
      <c r="AH16" s="411" t="s">
        <v>757</v>
      </c>
      <c r="AI16" s="411" t="s">
        <v>757</v>
      </c>
      <c r="AJ16" s="417">
        <v>12</v>
      </c>
      <c r="AK16" s="497" t="s">
        <v>14</v>
      </c>
      <c r="AL16" s="576" t="s">
        <v>943</v>
      </c>
      <c r="AM16" s="418"/>
      <c r="AN16" s="418"/>
      <c r="AO16" s="417">
        <v>12</v>
      </c>
      <c r="AP16" s="497" t="s">
        <v>0</v>
      </c>
      <c r="AQ16" s="474"/>
      <c r="AR16" s="418"/>
      <c r="AS16" s="418"/>
      <c r="AT16" s="506">
        <v>12</v>
      </c>
      <c r="AU16" s="497" t="s">
        <v>12</v>
      </c>
      <c r="AV16" s="470" t="s">
        <v>786</v>
      </c>
      <c r="AW16" s="509"/>
      <c r="AX16" s="509"/>
      <c r="AY16" s="417">
        <v>12</v>
      </c>
      <c r="AZ16" s="497" t="s">
        <v>15</v>
      </c>
      <c r="BA16" s="571"/>
      <c r="BB16" s="418"/>
      <c r="BC16" s="418"/>
      <c r="BD16" s="417">
        <v>12</v>
      </c>
      <c r="BE16" s="497" t="s">
        <v>15</v>
      </c>
      <c r="BF16" s="557"/>
      <c r="BG16" s="418"/>
      <c r="BH16" s="418"/>
      <c r="BI16" s="361"/>
      <c r="BJ16" s="361"/>
    </row>
    <row r="17" spans="1:62" ht="65.099999999999994" customHeight="1">
      <c r="A17" s="608">
        <v>13</v>
      </c>
      <c r="B17" s="498" t="s">
        <v>814</v>
      </c>
      <c r="C17" s="475" t="s">
        <v>938</v>
      </c>
      <c r="D17" s="416" t="s">
        <v>750</v>
      </c>
      <c r="E17" s="411" t="s">
        <v>750</v>
      </c>
      <c r="F17" s="413">
        <v>13</v>
      </c>
      <c r="G17" s="498" t="s">
        <v>13</v>
      </c>
      <c r="H17" s="473"/>
      <c r="I17" s="414" t="s">
        <v>757</v>
      </c>
      <c r="J17" s="415" t="s">
        <v>757</v>
      </c>
      <c r="K17" s="417">
        <v>13</v>
      </c>
      <c r="L17" s="497" t="s">
        <v>0</v>
      </c>
      <c r="M17" s="543"/>
      <c r="N17" s="544"/>
      <c r="O17" s="545"/>
      <c r="P17" s="413">
        <v>13</v>
      </c>
      <c r="Q17" s="498" t="s">
        <v>796</v>
      </c>
      <c r="R17" s="476" t="s">
        <v>952</v>
      </c>
      <c r="S17" s="414" t="s">
        <v>805</v>
      </c>
      <c r="T17" s="415" t="s">
        <v>805</v>
      </c>
      <c r="U17" s="506">
        <v>13</v>
      </c>
      <c r="V17" s="497" t="s">
        <v>14</v>
      </c>
      <c r="W17" s="508" t="s">
        <v>777</v>
      </c>
      <c r="X17" s="509"/>
      <c r="Y17" s="509"/>
      <c r="Z17" s="417">
        <v>13</v>
      </c>
      <c r="AA17" s="497" t="s">
        <v>16</v>
      </c>
      <c r="AB17" s="474" t="s">
        <v>838</v>
      </c>
      <c r="AC17" s="418"/>
      <c r="AD17" s="418"/>
      <c r="AE17" s="413">
        <v>13</v>
      </c>
      <c r="AF17" s="389" t="s">
        <v>12</v>
      </c>
      <c r="AG17" s="473" t="s">
        <v>897</v>
      </c>
      <c r="AH17" s="411" t="s">
        <v>757</v>
      </c>
      <c r="AI17" s="411" t="s">
        <v>757</v>
      </c>
      <c r="AJ17" s="417">
        <v>13</v>
      </c>
      <c r="AK17" s="497" t="s">
        <v>15</v>
      </c>
      <c r="AL17" s="560"/>
      <c r="AM17" s="418"/>
      <c r="AN17" s="418"/>
      <c r="AO17" s="413">
        <v>13</v>
      </c>
      <c r="AP17" s="498" t="s">
        <v>16</v>
      </c>
      <c r="AQ17" s="473" t="s">
        <v>799</v>
      </c>
      <c r="AR17" s="411" t="s">
        <v>805</v>
      </c>
      <c r="AS17" s="570" t="s">
        <v>805</v>
      </c>
      <c r="AT17" s="568">
        <v>13</v>
      </c>
      <c r="AU17" s="569" t="s">
        <v>13</v>
      </c>
      <c r="AV17" s="614" t="s">
        <v>963</v>
      </c>
      <c r="AW17" s="570" t="s">
        <v>892</v>
      </c>
      <c r="AX17" s="570" t="s">
        <v>892</v>
      </c>
      <c r="AY17" s="417">
        <v>13</v>
      </c>
      <c r="AZ17" s="497" t="s">
        <v>0</v>
      </c>
      <c r="BA17" s="560"/>
      <c r="BB17" s="418"/>
      <c r="BC17" s="418"/>
      <c r="BD17" s="417">
        <v>13</v>
      </c>
      <c r="BE17" s="497" t="s">
        <v>0</v>
      </c>
      <c r="BF17" s="470"/>
      <c r="BG17" s="418"/>
      <c r="BH17" s="418"/>
      <c r="BI17" s="361"/>
      <c r="BJ17" s="361"/>
    </row>
    <row r="18" spans="1:62" ht="65.099999999999994" customHeight="1">
      <c r="A18" s="608">
        <v>14</v>
      </c>
      <c r="B18" s="498" t="s">
        <v>806</v>
      </c>
      <c r="C18" s="621" t="s">
        <v>972</v>
      </c>
      <c r="D18" s="416" t="s">
        <v>750</v>
      </c>
      <c r="E18" s="411" t="s">
        <v>750</v>
      </c>
      <c r="F18" s="413">
        <v>14</v>
      </c>
      <c r="G18" s="498" t="s">
        <v>14</v>
      </c>
      <c r="H18" s="480" t="s">
        <v>127</v>
      </c>
      <c r="I18" s="414" t="s">
        <v>805</v>
      </c>
      <c r="J18" s="415" t="s">
        <v>847</v>
      </c>
      <c r="K18" s="413">
        <v>14</v>
      </c>
      <c r="L18" s="498" t="s">
        <v>16</v>
      </c>
      <c r="M18" s="476" t="s">
        <v>914</v>
      </c>
      <c r="N18" s="414" t="s">
        <v>801</v>
      </c>
      <c r="O18" s="415" t="s">
        <v>801</v>
      </c>
      <c r="P18" s="413">
        <v>14</v>
      </c>
      <c r="Q18" s="498" t="s">
        <v>12</v>
      </c>
      <c r="R18" s="473" t="s">
        <v>979</v>
      </c>
      <c r="S18" s="411" t="s">
        <v>772</v>
      </c>
      <c r="T18" s="411" t="s">
        <v>775</v>
      </c>
      <c r="U18" s="506">
        <v>14</v>
      </c>
      <c r="V18" s="497" t="s">
        <v>15</v>
      </c>
      <c r="W18" s="508"/>
      <c r="X18" s="509"/>
      <c r="Y18" s="509"/>
      <c r="Z18" s="413">
        <v>14</v>
      </c>
      <c r="AA18" s="498" t="s">
        <v>17</v>
      </c>
      <c r="AB18" s="547" t="s">
        <v>785</v>
      </c>
      <c r="AC18" s="411" t="s">
        <v>805</v>
      </c>
      <c r="AD18" s="411" t="s">
        <v>805</v>
      </c>
      <c r="AE18" s="413">
        <v>14</v>
      </c>
      <c r="AF18" s="389" t="s">
        <v>13</v>
      </c>
      <c r="AG18" s="473" t="s">
        <v>983</v>
      </c>
      <c r="AH18" s="411" t="s">
        <v>757</v>
      </c>
      <c r="AI18" s="411" t="s">
        <v>757</v>
      </c>
      <c r="AJ18" s="417">
        <v>14</v>
      </c>
      <c r="AK18" s="497" t="s">
        <v>0</v>
      </c>
      <c r="AL18" s="557" t="s">
        <v>854</v>
      </c>
      <c r="AM18" s="418"/>
      <c r="AN18" s="418"/>
      <c r="AO18" s="413">
        <v>14</v>
      </c>
      <c r="AP18" s="498" t="s">
        <v>17</v>
      </c>
      <c r="AQ18" s="475"/>
      <c r="AR18" s="411" t="s">
        <v>750</v>
      </c>
      <c r="AS18" s="411" t="s">
        <v>750</v>
      </c>
      <c r="AT18" s="413">
        <v>14</v>
      </c>
      <c r="AU18" s="498" t="s">
        <v>14</v>
      </c>
      <c r="AV18" s="473" t="s">
        <v>950</v>
      </c>
      <c r="AW18" s="411" t="s">
        <v>775</v>
      </c>
      <c r="AX18" s="411" t="s">
        <v>775</v>
      </c>
      <c r="AY18" s="413">
        <v>14</v>
      </c>
      <c r="AZ18" s="498" t="s">
        <v>16</v>
      </c>
      <c r="BA18" s="476"/>
      <c r="BB18" s="411" t="s">
        <v>805</v>
      </c>
      <c r="BC18" s="411" t="s">
        <v>805</v>
      </c>
      <c r="BD18" s="413">
        <v>14</v>
      </c>
      <c r="BE18" s="498" t="s">
        <v>16</v>
      </c>
      <c r="BF18" s="473" t="s">
        <v>819</v>
      </c>
      <c r="BG18" s="411" t="s">
        <v>805</v>
      </c>
      <c r="BH18" s="411" t="s">
        <v>805</v>
      </c>
      <c r="BI18" s="361"/>
      <c r="BJ18" s="361"/>
    </row>
    <row r="19" spans="1:62" ht="65.099999999999994" customHeight="1">
      <c r="A19" s="608">
        <v>15</v>
      </c>
      <c r="B19" s="498" t="s">
        <v>807</v>
      </c>
      <c r="C19" s="505"/>
      <c r="D19" s="416" t="s">
        <v>750</v>
      </c>
      <c r="E19" s="411" t="s">
        <v>750</v>
      </c>
      <c r="F19" s="417">
        <v>15</v>
      </c>
      <c r="G19" s="497" t="s">
        <v>15</v>
      </c>
      <c r="H19" s="552"/>
      <c r="I19" s="544"/>
      <c r="J19" s="545"/>
      <c r="K19" s="413">
        <v>15</v>
      </c>
      <c r="L19" s="498" t="s">
        <v>17</v>
      </c>
      <c r="M19" s="473" t="s">
        <v>850</v>
      </c>
      <c r="N19" s="414" t="s">
        <v>750</v>
      </c>
      <c r="O19" s="415" t="s">
        <v>750</v>
      </c>
      <c r="P19" s="413">
        <v>15</v>
      </c>
      <c r="Q19" s="498" t="s">
        <v>13</v>
      </c>
      <c r="R19" s="473" t="s">
        <v>981</v>
      </c>
      <c r="S19" s="411" t="s">
        <v>772</v>
      </c>
      <c r="T19" s="411" t="s">
        <v>775</v>
      </c>
      <c r="U19" s="417">
        <v>15</v>
      </c>
      <c r="V19" s="497" t="s">
        <v>0</v>
      </c>
      <c r="W19" s="508"/>
      <c r="X19" s="418"/>
      <c r="Y19" s="418"/>
      <c r="Z19" s="413">
        <v>15</v>
      </c>
      <c r="AA19" s="498" t="s">
        <v>12</v>
      </c>
      <c r="AB19" s="473" t="s">
        <v>841</v>
      </c>
      <c r="AC19" s="411" t="s">
        <v>750</v>
      </c>
      <c r="AD19" s="411" t="s">
        <v>775</v>
      </c>
      <c r="AE19" s="413">
        <v>15</v>
      </c>
      <c r="AF19" s="389" t="s">
        <v>14</v>
      </c>
      <c r="AG19" s="476" t="s">
        <v>840</v>
      </c>
      <c r="AH19" s="411" t="s">
        <v>757</v>
      </c>
      <c r="AI19" s="411"/>
      <c r="AJ19" s="413">
        <v>15</v>
      </c>
      <c r="AK19" s="498" t="s">
        <v>16</v>
      </c>
      <c r="AL19" s="472"/>
      <c r="AM19" s="411" t="s">
        <v>805</v>
      </c>
      <c r="AN19" s="411" t="s">
        <v>805</v>
      </c>
      <c r="AO19" s="413">
        <v>15</v>
      </c>
      <c r="AP19" s="498" t="s">
        <v>12</v>
      </c>
      <c r="AQ19" s="473" t="s">
        <v>857</v>
      </c>
      <c r="AR19" s="411" t="s">
        <v>748</v>
      </c>
      <c r="AS19" s="411" t="s">
        <v>748</v>
      </c>
      <c r="AT19" s="417">
        <v>15</v>
      </c>
      <c r="AU19" s="497" t="s">
        <v>15</v>
      </c>
      <c r="AV19" s="470"/>
      <c r="AW19" s="418"/>
      <c r="AX19" s="418"/>
      <c r="AY19" s="413">
        <v>15</v>
      </c>
      <c r="AZ19" s="498" t="s">
        <v>17</v>
      </c>
      <c r="BA19" s="476" t="s">
        <v>947</v>
      </c>
      <c r="BB19" s="411" t="s">
        <v>750</v>
      </c>
      <c r="BC19" s="411" t="s">
        <v>750</v>
      </c>
      <c r="BD19" s="413">
        <v>15</v>
      </c>
      <c r="BE19" s="498" t="s">
        <v>17</v>
      </c>
      <c r="BF19" s="473"/>
      <c r="BG19" s="411" t="s">
        <v>750</v>
      </c>
      <c r="BH19" s="411" t="s">
        <v>805</v>
      </c>
      <c r="BI19" s="361"/>
      <c r="BJ19" s="361"/>
    </row>
    <row r="20" spans="1:62" ht="65.099999999999994" customHeight="1">
      <c r="A20" s="608">
        <v>16</v>
      </c>
      <c r="B20" s="498" t="s">
        <v>810</v>
      </c>
      <c r="C20" s="476" t="s">
        <v>849</v>
      </c>
      <c r="D20" s="416" t="s">
        <v>757</v>
      </c>
      <c r="E20" s="411" t="s">
        <v>757</v>
      </c>
      <c r="F20" s="417">
        <v>16</v>
      </c>
      <c r="G20" s="497" t="s">
        <v>0</v>
      </c>
      <c r="H20" s="553"/>
      <c r="I20" s="544"/>
      <c r="J20" s="545"/>
      <c r="K20" s="413">
        <v>16</v>
      </c>
      <c r="L20" s="498" t="s">
        <v>12</v>
      </c>
      <c r="M20" s="473" t="s">
        <v>967</v>
      </c>
      <c r="N20" s="414" t="s">
        <v>748</v>
      </c>
      <c r="O20" s="415" t="s">
        <v>748</v>
      </c>
      <c r="P20" s="413">
        <v>16</v>
      </c>
      <c r="Q20" s="498" t="s">
        <v>14</v>
      </c>
      <c r="R20" s="477" t="s">
        <v>882</v>
      </c>
      <c r="S20" s="411" t="s">
        <v>772</v>
      </c>
      <c r="T20" s="411" t="s">
        <v>775</v>
      </c>
      <c r="U20" s="417">
        <v>16</v>
      </c>
      <c r="V20" s="497" t="s">
        <v>16</v>
      </c>
      <c r="W20" s="470" t="s">
        <v>777</v>
      </c>
      <c r="X20" s="418"/>
      <c r="Y20" s="418"/>
      <c r="Z20" s="413">
        <v>16</v>
      </c>
      <c r="AA20" s="498" t="s">
        <v>13</v>
      </c>
      <c r="AB20" s="473" t="s">
        <v>953</v>
      </c>
      <c r="AC20" s="411" t="s">
        <v>748</v>
      </c>
      <c r="AD20" s="411" t="s">
        <v>775</v>
      </c>
      <c r="AE20" s="417">
        <v>16</v>
      </c>
      <c r="AF20" s="510" t="s">
        <v>15</v>
      </c>
      <c r="AG20" s="576"/>
      <c r="AH20" s="418"/>
      <c r="AI20" s="418"/>
      <c r="AJ20" s="413">
        <v>16</v>
      </c>
      <c r="AK20" s="498" t="s">
        <v>17</v>
      </c>
      <c r="AL20" s="475" t="s">
        <v>870</v>
      </c>
      <c r="AM20" s="411" t="s">
        <v>750</v>
      </c>
      <c r="AN20" s="411" t="s">
        <v>750</v>
      </c>
      <c r="AO20" s="413">
        <v>16</v>
      </c>
      <c r="AP20" s="498" t="s">
        <v>13</v>
      </c>
      <c r="AQ20" s="473"/>
      <c r="AR20" s="411" t="s">
        <v>748</v>
      </c>
      <c r="AS20" s="411" t="s">
        <v>748</v>
      </c>
      <c r="AT20" s="417">
        <v>16</v>
      </c>
      <c r="AU20" s="497" t="s">
        <v>0</v>
      </c>
      <c r="AV20" s="592"/>
      <c r="AW20" s="511"/>
      <c r="AX20" s="418"/>
      <c r="AY20" s="413">
        <v>16</v>
      </c>
      <c r="AZ20" s="498" t="s">
        <v>12</v>
      </c>
      <c r="BA20" s="473" t="s">
        <v>855</v>
      </c>
      <c r="BB20" s="411" t="s">
        <v>748</v>
      </c>
      <c r="BC20" s="411" t="s">
        <v>748</v>
      </c>
      <c r="BD20" s="413">
        <v>16</v>
      </c>
      <c r="BE20" s="498" t="s">
        <v>12</v>
      </c>
      <c r="BF20" s="473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497" t="s">
        <v>811</v>
      </c>
      <c r="C21" s="534"/>
      <c r="D21" s="511"/>
      <c r="E21" s="418"/>
      <c r="F21" s="413">
        <v>17</v>
      </c>
      <c r="G21" s="498" t="s">
        <v>16</v>
      </c>
      <c r="H21" s="473" t="s">
        <v>887</v>
      </c>
      <c r="I21" s="414" t="s">
        <v>801</v>
      </c>
      <c r="J21" s="415" t="s">
        <v>805</v>
      </c>
      <c r="K21" s="413">
        <v>17</v>
      </c>
      <c r="L21" s="498" t="s">
        <v>13</v>
      </c>
      <c r="M21" s="473"/>
      <c r="N21" s="414" t="s">
        <v>748</v>
      </c>
      <c r="O21" s="415" t="s">
        <v>748</v>
      </c>
      <c r="P21" s="417">
        <v>17</v>
      </c>
      <c r="Q21" s="497" t="s">
        <v>15</v>
      </c>
      <c r="R21" s="562"/>
      <c r="S21" s="563"/>
      <c r="T21" s="564"/>
      <c r="U21" s="506">
        <v>17</v>
      </c>
      <c r="V21" s="497" t="s">
        <v>17</v>
      </c>
      <c r="W21" s="508"/>
      <c r="X21" s="509"/>
      <c r="Y21" s="509"/>
      <c r="Z21" s="413">
        <v>17</v>
      </c>
      <c r="AA21" s="498" t="s">
        <v>14</v>
      </c>
      <c r="AB21" s="473" t="s">
        <v>856</v>
      </c>
      <c r="AC21" s="411" t="s">
        <v>748</v>
      </c>
      <c r="AD21" s="411" t="s">
        <v>775</v>
      </c>
      <c r="AE21" s="417">
        <v>17</v>
      </c>
      <c r="AF21" s="510" t="s">
        <v>0</v>
      </c>
      <c r="AG21" s="474"/>
      <c r="AH21" s="418"/>
      <c r="AI21" s="418"/>
      <c r="AJ21" s="413">
        <v>17</v>
      </c>
      <c r="AK21" s="498" t="s">
        <v>12</v>
      </c>
      <c r="AL21" s="473" t="s">
        <v>962</v>
      </c>
      <c r="AM21" s="411" t="s">
        <v>748</v>
      </c>
      <c r="AN21" s="411" t="s">
        <v>748</v>
      </c>
      <c r="AO21" s="413">
        <v>17</v>
      </c>
      <c r="AP21" s="498" t="s">
        <v>14</v>
      </c>
      <c r="AQ21" s="473" t="s">
        <v>858</v>
      </c>
      <c r="AR21" s="411" t="s">
        <v>757</v>
      </c>
      <c r="AS21" s="411" t="s">
        <v>757</v>
      </c>
      <c r="AT21" s="413">
        <v>17</v>
      </c>
      <c r="AU21" s="498" t="s">
        <v>16</v>
      </c>
      <c r="AV21" s="475" t="s">
        <v>894</v>
      </c>
      <c r="AW21" s="416" t="s">
        <v>805</v>
      </c>
      <c r="AX21" s="411" t="s">
        <v>805</v>
      </c>
      <c r="AY21" s="413">
        <v>17</v>
      </c>
      <c r="AZ21" s="498" t="s">
        <v>13</v>
      </c>
      <c r="BA21" s="473" t="s">
        <v>955</v>
      </c>
      <c r="BB21" s="411" t="s">
        <v>748</v>
      </c>
      <c r="BC21" s="411" t="s">
        <v>748</v>
      </c>
      <c r="BD21" s="413">
        <v>17</v>
      </c>
      <c r="BE21" s="498" t="s">
        <v>13</v>
      </c>
      <c r="BF21" s="473"/>
      <c r="BG21" s="411" t="s">
        <v>748</v>
      </c>
      <c r="BH21" s="411" t="s">
        <v>748</v>
      </c>
      <c r="BI21" s="361"/>
      <c r="BJ21" s="361"/>
    </row>
    <row r="22" spans="1:62" ht="65.099999999999994" customHeight="1">
      <c r="A22" s="606">
        <v>18</v>
      </c>
      <c r="B22" s="497" t="s">
        <v>803</v>
      </c>
      <c r="C22" s="529"/>
      <c r="D22" s="511"/>
      <c r="E22" s="418"/>
      <c r="F22" s="413">
        <v>18</v>
      </c>
      <c r="G22" s="498" t="s">
        <v>17</v>
      </c>
      <c r="H22" s="505" t="s">
        <v>990</v>
      </c>
      <c r="I22" s="416" t="s">
        <v>750</v>
      </c>
      <c r="J22" s="416" t="s">
        <v>750</v>
      </c>
      <c r="K22" s="413">
        <v>18</v>
      </c>
      <c r="L22" s="498" t="s">
        <v>14</v>
      </c>
      <c r="M22" s="472" t="s">
        <v>899</v>
      </c>
      <c r="N22" s="414" t="s">
        <v>757</v>
      </c>
      <c r="O22" s="415" t="s">
        <v>757</v>
      </c>
      <c r="P22" s="417">
        <v>18</v>
      </c>
      <c r="Q22" s="497" t="s">
        <v>0</v>
      </c>
      <c r="R22" s="474"/>
      <c r="S22" s="565"/>
      <c r="T22" s="566"/>
      <c r="U22" s="506">
        <v>18</v>
      </c>
      <c r="V22" s="497" t="s">
        <v>12</v>
      </c>
      <c r="W22" s="508" t="s">
        <v>971</v>
      </c>
      <c r="X22" s="509"/>
      <c r="Y22" s="509"/>
      <c r="Z22" s="417">
        <v>18</v>
      </c>
      <c r="AA22" s="497" t="s">
        <v>15</v>
      </c>
      <c r="AB22" s="470"/>
      <c r="AC22" s="418"/>
      <c r="AD22" s="418"/>
      <c r="AE22" s="413">
        <v>18</v>
      </c>
      <c r="AF22" s="389" t="s">
        <v>16</v>
      </c>
      <c r="AG22" s="476" t="s">
        <v>898</v>
      </c>
      <c r="AH22" s="411" t="s">
        <v>805</v>
      </c>
      <c r="AI22" s="411" t="s">
        <v>805</v>
      </c>
      <c r="AJ22" s="413">
        <v>18</v>
      </c>
      <c r="AK22" s="498" t="s">
        <v>13</v>
      </c>
      <c r="AL22" s="473"/>
      <c r="AM22" s="411" t="s">
        <v>748</v>
      </c>
      <c r="AN22" s="411" t="s">
        <v>748</v>
      </c>
      <c r="AO22" s="417">
        <v>18</v>
      </c>
      <c r="AP22" s="497" t="s">
        <v>15</v>
      </c>
      <c r="AQ22" s="583"/>
      <c r="AR22" s="418"/>
      <c r="AS22" s="418"/>
      <c r="AT22" s="413">
        <v>18</v>
      </c>
      <c r="AU22" s="498" t="s">
        <v>17</v>
      </c>
      <c r="AV22" s="475" t="s">
        <v>905</v>
      </c>
      <c r="AW22" s="416" t="s">
        <v>750</v>
      </c>
      <c r="AX22" s="411" t="s">
        <v>750</v>
      </c>
      <c r="AY22" s="413">
        <v>18</v>
      </c>
      <c r="AZ22" s="498" t="s">
        <v>14</v>
      </c>
      <c r="BA22" s="477" t="s">
        <v>886</v>
      </c>
      <c r="BB22" s="411" t="s">
        <v>757</v>
      </c>
      <c r="BC22" s="411" t="s">
        <v>757</v>
      </c>
      <c r="BD22" s="413">
        <v>18</v>
      </c>
      <c r="BE22" s="498" t="s">
        <v>14</v>
      </c>
      <c r="BF22" s="505" t="s">
        <v>880</v>
      </c>
      <c r="BG22" s="411" t="s">
        <v>757</v>
      </c>
      <c r="BH22" s="411"/>
      <c r="BI22" s="361"/>
      <c r="BJ22" s="361"/>
    </row>
    <row r="23" spans="1:62" ht="65.099999999999994" customHeight="1">
      <c r="A23" s="608">
        <v>19</v>
      </c>
      <c r="B23" s="498" t="s">
        <v>804</v>
      </c>
      <c r="C23" s="530" t="s">
        <v>989</v>
      </c>
      <c r="D23" s="416" t="s">
        <v>748</v>
      </c>
      <c r="E23" s="411" t="s">
        <v>750</v>
      </c>
      <c r="F23" s="413">
        <v>19</v>
      </c>
      <c r="G23" s="498" t="s">
        <v>12</v>
      </c>
      <c r="H23" s="473" t="s">
        <v>999</v>
      </c>
      <c r="I23" s="416" t="s">
        <v>750</v>
      </c>
      <c r="J23" s="416" t="s">
        <v>750</v>
      </c>
      <c r="K23" s="417">
        <v>19</v>
      </c>
      <c r="L23" s="497" t="s">
        <v>15</v>
      </c>
      <c r="M23" s="560"/>
      <c r="N23" s="544"/>
      <c r="O23" s="545"/>
      <c r="P23" s="413">
        <v>19</v>
      </c>
      <c r="Q23" s="498" t="s">
        <v>16</v>
      </c>
      <c r="R23" s="476" t="s">
        <v>873</v>
      </c>
      <c r="S23" s="414" t="s">
        <v>872</v>
      </c>
      <c r="T23" s="415" t="s">
        <v>872</v>
      </c>
      <c r="U23" s="506">
        <v>19</v>
      </c>
      <c r="V23" s="497" t="s">
        <v>13</v>
      </c>
      <c r="W23" s="548"/>
      <c r="X23" s="509"/>
      <c r="Y23" s="509"/>
      <c r="Z23" s="417">
        <v>19</v>
      </c>
      <c r="AA23" s="497" t="s">
        <v>0</v>
      </c>
      <c r="AB23" s="543"/>
      <c r="AC23" s="418"/>
      <c r="AD23" s="418"/>
      <c r="AE23" s="417">
        <v>19</v>
      </c>
      <c r="AF23" s="510" t="s">
        <v>17</v>
      </c>
      <c r="AG23" s="470" t="s">
        <v>913</v>
      </c>
      <c r="AH23" s="418"/>
      <c r="AI23" s="418"/>
      <c r="AJ23" s="413">
        <v>19</v>
      </c>
      <c r="AK23" s="498" t="s">
        <v>14</v>
      </c>
      <c r="AL23" s="472" t="s">
        <v>816</v>
      </c>
      <c r="AM23" s="411" t="s">
        <v>757</v>
      </c>
      <c r="AN23" s="411" t="s">
        <v>757</v>
      </c>
      <c r="AO23" s="417">
        <v>19</v>
      </c>
      <c r="AP23" s="497" t="s">
        <v>0</v>
      </c>
      <c r="AQ23" s="584"/>
      <c r="AR23" s="418"/>
      <c r="AS23" s="418"/>
      <c r="AT23" s="413">
        <v>19</v>
      </c>
      <c r="AU23" s="498" t="s">
        <v>12</v>
      </c>
      <c r="AV23" s="473" t="s">
        <v>921</v>
      </c>
      <c r="AW23" s="416" t="s">
        <v>748</v>
      </c>
      <c r="AX23" s="411" t="s">
        <v>748</v>
      </c>
      <c r="AY23" s="417">
        <v>19</v>
      </c>
      <c r="AZ23" s="497" t="s">
        <v>15</v>
      </c>
      <c r="BA23" s="562"/>
      <c r="BB23" s="418"/>
      <c r="BC23" s="418"/>
      <c r="BD23" s="417">
        <v>19</v>
      </c>
      <c r="BE23" s="497" t="s">
        <v>15</v>
      </c>
      <c r="BF23" s="470"/>
      <c r="BG23" s="418"/>
      <c r="BH23" s="418"/>
      <c r="BI23" s="361"/>
      <c r="BJ23" s="361"/>
    </row>
    <row r="24" spans="1:62" ht="65.099999999999994" customHeight="1">
      <c r="A24" s="608">
        <v>20</v>
      </c>
      <c r="B24" s="498" t="s">
        <v>814</v>
      </c>
      <c r="C24" s="473" t="s">
        <v>895</v>
      </c>
      <c r="D24" s="416" t="s">
        <v>750</v>
      </c>
      <c r="E24" s="411" t="s">
        <v>748</v>
      </c>
      <c r="F24" s="413">
        <v>20</v>
      </c>
      <c r="G24" s="498" t="s">
        <v>13</v>
      </c>
      <c r="H24" s="623" t="s">
        <v>845</v>
      </c>
      <c r="I24" s="416" t="s">
        <v>750</v>
      </c>
      <c r="J24" s="416" t="s">
        <v>750</v>
      </c>
      <c r="K24" s="417">
        <v>20</v>
      </c>
      <c r="L24" s="497" t="s">
        <v>0</v>
      </c>
      <c r="M24" s="474"/>
      <c r="N24" s="544"/>
      <c r="O24" s="545"/>
      <c r="P24" s="413">
        <v>20</v>
      </c>
      <c r="Q24" s="498" t="s">
        <v>17</v>
      </c>
      <c r="R24" s="472" t="s">
        <v>851</v>
      </c>
      <c r="S24" s="414" t="s">
        <v>780</v>
      </c>
      <c r="T24" s="415" t="s">
        <v>780</v>
      </c>
      <c r="U24" s="417">
        <v>20</v>
      </c>
      <c r="V24" s="497" t="s">
        <v>14</v>
      </c>
      <c r="W24" s="470"/>
      <c r="X24" s="418"/>
      <c r="Y24" s="418"/>
      <c r="Z24" s="417">
        <v>20</v>
      </c>
      <c r="AA24" s="497" t="s">
        <v>16</v>
      </c>
      <c r="AB24" s="543" t="s">
        <v>808</v>
      </c>
      <c r="AC24" s="501"/>
      <c r="AD24" s="501"/>
      <c r="AE24" s="413">
        <v>20</v>
      </c>
      <c r="AF24" s="389" t="s">
        <v>12</v>
      </c>
      <c r="AG24" s="473" t="s">
        <v>969</v>
      </c>
      <c r="AH24" s="411" t="s">
        <v>778</v>
      </c>
      <c r="AI24" s="411" t="s">
        <v>779</v>
      </c>
      <c r="AJ24" s="417">
        <v>20</v>
      </c>
      <c r="AK24" s="497" t="s">
        <v>15</v>
      </c>
      <c r="AL24" s="470" t="s">
        <v>647</v>
      </c>
      <c r="AM24" s="418"/>
      <c r="AN24" s="509"/>
      <c r="AO24" s="413">
        <v>20</v>
      </c>
      <c r="AP24" s="498" t="s">
        <v>16</v>
      </c>
      <c r="AQ24" s="585" t="s">
        <v>769</v>
      </c>
      <c r="AR24" s="411" t="s">
        <v>805</v>
      </c>
      <c r="AS24" s="411" t="s">
        <v>805</v>
      </c>
      <c r="AT24" s="413">
        <v>20</v>
      </c>
      <c r="AU24" s="498" t="s">
        <v>13</v>
      </c>
      <c r="AV24" s="473"/>
      <c r="AW24" s="416" t="s">
        <v>748</v>
      </c>
      <c r="AX24" s="411" t="s">
        <v>748</v>
      </c>
      <c r="AY24" s="417">
        <v>20</v>
      </c>
      <c r="AZ24" s="497" t="s">
        <v>0</v>
      </c>
      <c r="BA24" s="596"/>
      <c r="BB24" s="418"/>
      <c r="BC24" s="418"/>
      <c r="BD24" s="417">
        <v>20</v>
      </c>
      <c r="BE24" s="497" t="s">
        <v>0</v>
      </c>
      <c r="BF24" s="470"/>
      <c r="BG24" s="418"/>
      <c r="BH24" s="418"/>
      <c r="BI24" s="361"/>
      <c r="BJ24" s="361"/>
    </row>
    <row r="25" spans="1:62" ht="65.099999999999994" customHeight="1">
      <c r="A25" s="608">
        <v>21</v>
      </c>
      <c r="B25" s="498" t="s">
        <v>806</v>
      </c>
      <c r="C25" s="473" t="s">
        <v>951</v>
      </c>
      <c r="D25" s="416" t="s">
        <v>750</v>
      </c>
      <c r="E25" s="411" t="s">
        <v>750</v>
      </c>
      <c r="F25" s="413">
        <v>21</v>
      </c>
      <c r="G25" s="498" t="s">
        <v>14</v>
      </c>
      <c r="H25" s="472" t="s">
        <v>1000</v>
      </c>
      <c r="I25" s="416" t="s">
        <v>748</v>
      </c>
      <c r="J25" s="415"/>
      <c r="K25" s="413">
        <v>21</v>
      </c>
      <c r="L25" s="498" t="s">
        <v>16</v>
      </c>
      <c r="M25" s="460" t="s">
        <v>868</v>
      </c>
      <c r="N25" s="414" t="s">
        <v>801</v>
      </c>
      <c r="O25" s="415" t="s">
        <v>801</v>
      </c>
      <c r="P25" s="413">
        <v>21</v>
      </c>
      <c r="Q25" s="498" t="s">
        <v>12</v>
      </c>
      <c r="R25" s="554" t="s">
        <v>836</v>
      </c>
      <c r="S25" s="411" t="s">
        <v>781</v>
      </c>
      <c r="T25" s="411" t="s">
        <v>780</v>
      </c>
      <c r="U25" s="417">
        <v>21</v>
      </c>
      <c r="V25" s="497" t="s">
        <v>15</v>
      </c>
      <c r="W25" s="549"/>
      <c r="X25" s="511"/>
      <c r="Y25" s="418"/>
      <c r="Z25" s="413">
        <v>21</v>
      </c>
      <c r="AA25" s="498" t="s">
        <v>17</v>
      </c>
      <c r="AB25" s="476"/>
      <c r="AC25" s="411" t="s">
        <v>805</v>
      </c>
      <c r="AD25" s="411" t="s">
        <v>805</v>
      </c>
      <c r="AE25" s="413">
        <v>21</v>
      </c>
      <c r="AF25" s="389" t="s">
        <v>13</v>
      </c>
      <c r="AG25" s="473"/>
      <c r="AH25" s="411" t="s">
        <v>778</v>
      </c>
      <c r="AI25" s="411" t="s">
        <v>779</v>
      </c>
      <c r="AJ25" s="417">
        <v>21</v>
      </c>
      <c r="AK25" s="497" t="s">
        <v>0</v>
      </c>
      <c r="AL25" s="543"/>
      <c r="AM25" s="418"/>
      <c r="AN25" s="501"/>
      <c r="AO25" s="413">
        <v>21</v>
      </c>
      <c r="AP25" s="498" t="s">
        <v>17</v>
      </c>
      <c r="AQ25" s="550"/>
      <c r="AR25" s="411" t="s">
        <v>780</v>
      </c>
      <c r="AS25" s="411" t="s">
        <v>780</v>
      </c>
      <c r="AT25" s="413">
        <v>21</v>
      </c>
      <c r="AU25" s="498" t="s">
        <v>14</v>
      </c>
      <c r="AV25" s="471" t="s">
        <v>867</v>
      </c>
      <c r="AW25" s="411" t="s">
        <v>757</v>
      </c>
      <c r="AX25" s="411" t="s">
        <v>757</v>
      </c>
      <c r="AY25" s="413">
        <v>21</v>
      </c>
      <c r="AZ25" s="498" t="s">
        <v>16</v>
      </c>
      <c r="BA25" s="475" t="s">
        <v>842</v>
      </c>
      <c r="BB25" s="411" t="s">
        <v>805</v>
      </c>
      <c r="BC25" s="411" t="s">
        <v>805</v>
      </c>
      <c r="BD25" s="417">
        <v>21</v>
      </c>
      <c r="BE25" s="497" t="s">
        <v>16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498" t="s">
        <v>807</v>
      </c>
      <c r="C26" s="473"/>
      <c r="D26" s="416" t="s">
        <v>750</v>
      </c>
      <c r="E26" s="411" t="s">
        <v>750</v>
      </c>
      <c r="F26" s="417">
        <v>22</v>
      </c>
      <c r="G26" s="497" t="s">
        <v>15</v>
      </c>
      <c r="H26" s="555"/>
      <c r="I26" s="544"/>
      <c r="J26" s="545"/>
      <c r="K26" s="413">
        <v>22</v>
      </c>
      <c r="L26" s="498" t="s">
        <v>17</v>
      </c>
      <c r="M26" s="505" t="s">
        <v>991</v>
      </c>
      <c r="N26" s="414" t="s">
        <v>750</v>
      </c>
      <c r="O26" s="415" t="s">
        <v>750</v>
      </c>
      <c r="P26" s="417">
        <v>22</v>
      </c>
      <c r="Q26" s="497" t="s">
        <v>13</v>
      </c>
      <c r="R26" s="562" t="s">
        <v>874</v>
      </c>
      <c r="S26" s="418"/>
      <c r="T26" s="418"/>
      <c r="U26" s="417">
        <v>22</v>
      </c>
      <c r="V26" s="497" t="s">
        <v>0</v>
      </c>
      <c r="W26" s="557"/>
      <c r="X26" s="511"/>
      <c r="Y26" s="418"/>
      <c r="Z26" s="413">
        <v>22</v>
      </c>
      <c r="AA26" s="498" t="s">
        <v>12</v>
      </c>
      <c r="AB26" s="473" t="s">
        <v>994</v>
      </c>
      <c r="AC26" s="411" t="s">
        <v>805</v>
      </c>
      <c r="AD26" s="411" t="s">
        <v>748</v>
      </c>
      <c r="AE26" s="413">
        <v>22</v>
      </c>
      <c r="AF26" s="389" t="s">
        <v>14</v>
      </c>
      <c r="AG26" s="472" t="s">
        <v>941</v>
      </c>
      <c r="AH26" s="411" t="s">
        <v>757</v>
      </c>
      <c r="AI26" s="411" t="s">
        <v>757</v>
      </c>
      <c r="AJ26" s="568">
        <v>22</v>
      </c>
      <c r="AK26" s="569" t="s">
        <v>16</v>
      </c>
      <c r="AL26" s="618" t="s">
        <v>815</v>
      </c>
      <c r="AM26" s="570" t="s">
        <v>805</v>
      </c>
      <c r="AN26" s="570" t="s">
        <v>805</v>
      </c>
      <c r="AO26" s="413">
        <v>22</v>
      </c>
      <c r="AP26" s="498" t="s">
        <v>12</v>
      </c>
      <c r="AQ26" s="550"/>
      <c r="AR26" s="411" t="s">
        <v>748</v>
      </c>
      <c r="AS26" s="411" t="s">
        <v>748</v>
      </c>
      <c r="AT26" s="417">
        <v>22</v>
      </c>
      <c r="AU26" s="497" t="s">
        <v>15</v>
      </c>
      <c r="AV26" s="474"/>
      <c r="AW26" s="418"/>
      <c r="AX26" s="418"/>
      <c r="AY26" s="413">
        <v>22</v>
      </c>
      <c r="AZ26" s="498" t="s">
        <v>17</v>
      </c>
      <c r="BA26" s="475"/>
      <c r="BB26" s="411" t="s">
        <v>750</v>
      </c>
      <c r="BC26" s="411" t="s">
        <v>750</v>
      </c>
      <c r="BD26" s="413">
        <v>22</v>
      </c>
      <c r="BE26" s="498" t="s">
        <v>17</v>
      </c>
      <c r="BF26" s="473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8">
        <v>23</v>
      </c>
      <c r="B27" s="498" t="s">
        <v>810</v>
      </c>
      <c r="C27" s="611" t="s">
        <v>926</v>
      </c>
      <c r="D27" s="416" t="s">
        <v>757</v>
      </c>
      <c r="E27" s="411" t="s">
        <v>757</v>
      </c>
      <c r="F27" s="417">
        <v>23</v>
      </c>
      <c r="G27" s="497" t="s">
        <v>0</v>
      </c>
      <c r="H27" s="556"/>
      <c r="I27" s="544"/>
      <c r="J27" s="545"/>
      <c r="K27" s="413">
        <v>23</v>
      </c>
      <c r="L27" s="498" t="s">
        <v>12</v>
      </c>
      <c r="M27" s="473" t="s">
        <v>833</v>
      </c>
      <c r="N27" s="414" t="s">
        <v>748</v>
      </c>
      <c r="O27" s="415" t="s">
        <v>748</v>
      </c>
      <c r="P27" s="417">
        <v>23</v>
      </c>
      <c r="Q27" s="497" t="s">
        <v>14</v>
      </c>
      <c r="R27" s="562" t="s">
        <v>875</v>
      </c>
      <c r="S27" s="418"/>
      <c r="T27" s="418"/>
      <c r="U27" s="417">
        <v>23</v>
      </c>
      <c r="V27" s="497" t="s">
        <v>16</v>
      </c>
      <c r="W27" s="470"/>
      <c r="X27" s="511"/>
      <c r="Y27" s="418"/>
      <c r="Z27" s="417">
        <v>23</v>
      </c>
      <c r="AA27" s="497" t="s">
        <v>13</v>
      </c>
      <c r="AB27" s="470" t="s">
        <v>648</v>
      </c>
      <c r="AC27" s="418"/>
      <c r="AD27" s="418"/>
      <c r="AE27" s="417">
        <v>23</v>
      </c>
      <c r="AF27" s="510" t="s">
        <v>15</v>
      </c>
      <c r="AG27" s="577" t="s">
        <v>908</v>
      </c>
      <c r="AH27" s="418"/>
      <c r="AI27" s="418"/>
      <c r="AJ27" s="417">
        <v>23</v>
      </c>
      <c r="AK27" s="497" t="s">
        <v>17</v>
      </c>
      <c r="AL27" s="470" t="s">
        <v>649</v>
      </c>
      <c r="AM27" s="501"/>
      <c r="AN27" s="501"/>
      <c r="AO27" s="568">
        <v>23</v>
      </c>
      <c r="AP27" s="569" t="s">
        <v>13</v>
      </c>
      <c r="AQ27" s="614"/>
      <c r="AR27" s="570" t="s">
        <v>892</v>
      </c>
      <c r="AS27" s="570" t="s">
        <v>892</v>
      </c>
      <c r="AT27" s="417">
        <v>23</v>
      </c>
      <c r="AU27" s="497" t="s">
        <v>0</v>
      </c>
      <c r="AV27" s="470"/>
      <c r="AW27" s="418"/>
      <c r="AX27" s="418"/>
      <c r="AY27" s="417">
        <v>23</v>
      </c>
      <c r="AZ27" s="497" t="s">
        <v>12</v>
      </c>
      <c r="BA27" s="470" t="s">
        <v>767</v>
      </c>
      <c r="BB27" s="418"/>
      <c r="BC27" s="418"/>
      <c r="BD27" s="413">
        <v>23</v>
      </c>
      <c r="BE27" s="498" t="s">
        <v>12</v>
      </c>
      <c r="BF27" s="473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497" t="s">
        <v>811</v>
      </c>
      <c r="C28" s="531" t="s">
        <v>924</v>
      </c>
      <c r="D28" s="511"/>
      <c r="E28" s="418"/>
      <c r="F28" s="413">
        <v>24</v>
      </c>
      <c r="G28" s="498" t="s">
        <v>16</v>
      </c>
      <c r="H28" s="472" t="s">
        <v>900</v>
      </c>
      <c r="I28" s="414" t="s">
        <v>805</v>
      </c>
      <c r="J28" s="415" t="s">
        <v>805</v>
      </c>
      <c r="K28" s="413">
        <v>24</v>
      </c>
      <c r="L28" s="498" t="s">
        <v>13</v>
      </c>
      <c r="M28" s="472" t="s">
        <v>980</v>
      </c>
      <c r="N28" s="414" t="s">
        <v>748</v>
      </c>
      <c r="O28" s="415" t="s">
        <v>748</v>
      </c>
      <c r="P28" s="417">
        <v>24</v>
      </c>
      <c r="Q28" s="497" t="s">
        <v>15</v>
      </c>
      <c r="R28" s="470"/>
      <c r="S28" s="418"/>
      <c r="T28" s="418"/>
      <c r="U28" s="417">
        <v>24</v>
      </c>
      <c r="V28" s="497" t="s">
        <v>17</v>
      </c>
      <c r="W28" s="470" t="s">
        <v>861</v>
      </c>
      <c r="X28" s="511"/>
      <c r="Y28" s="418"/>
      <c r="Z28" s="413">
        <v>24</v>
      </c>
      <c r="AA28" s="498" t="s">
        <v>14</v>
      </c>
      <c r="AB28" s="475"/>
      <c r="AC28" s="411" t="s">
        <v>757</v>
      </c>
      <c r="AD28" s="411" t="s">
        <v>757</v>
      </c>
      <c r="AE28" s="417">
        <v>24</v>
      </c>
      <c r="AF28" s="510" t="s">
        <v>0</v>
      </c>
      <c r="AG28" s="474"/>
      <c r="AH28" s="418"/>
      <c r="AI28" s="418"/>
      <c r="AJ28" s="413">
        <v>24</v>
      </c>
      <c r="AK28" s="498" t="s">
        <v>12</v>
      </c>
      <c r="AL28" s="473" t="s">
        <v>996</v>
      </c>
      <c r="AM28" s="411" t="s">
        <v>775</v>
      </c>
      <c r="AN28" s="411" t="s">
        <v>774</v>
      </c>
      <c r="AO28" s="568">
        <v>24</v>
      </c>
      <c r="AP28" s="569" t="s">
        <v>14</v>
      </c>
      <c r="AQ28" s="614" t="s">
        <v>866</v>
      </c>
      <c r="AR28" s="570" t="s">
        <v>892</v>
      </c>
      <c r="AS28" s="570" t="s">
        <v>892</v>
      </c>
      <c r="AT28" s="413">
        <v>24</v>
      </c>
      <c r="AU28" s="498" t="s">
        <v>16</v>
      </c>
      <c r="AV28" s="475"/>
      <c r="AW28" s="411" t="s">
        <v>805</v>
      </c>
      <c r="AX28" s="411" t="s">
        <v>805</v>
      </c>
      <c r="AY28" s="413">
        <v>24</v>
      </c>
      <c r="AZ28" s="498" t="s">
        <v>13</v>
      </c>
      <c r="BA28" s="472" t="s">
        <v>844</v>
      </c>
      <c r="BB28" s="411" t="s">
        <v>775</v>
      </c>
      <c r="BC28" s="411" t="s">
        <v>775</v>
      </c>
      <c r="BD28" s="413">
        <v>24</v>
      </c>
      <c r="BE28" s="498" t="s">
        <v>13</v>
      </c>
      <c r="BF28" s="473"/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6">
        <v>25</v>
      </c>
      <c r="B29" s="497" t="s">
        <v>803</v>
      </c>
      <c r="C29" s="535"/>
      <c r="D29" s="511"/>
      <c r="E29" s="418"/>
      <c r="F29" s="413">
        <v>25</v>
      </c>
      <c r="G29" s="498" t="s">
        <v>17</v>
      </c>
      <c r="H29" s="475" t="s">
        <v>940</v>
      </c>
      <c r="I29" s="414" t="s">
        <v>750</v>
      </c>
      <c r="J29" s="415" t="s">
        <v>750</v>
      </c>
      <c r="K29" s="413">
        <v>25</v>
      </c>
      <c r="L29" s="498" t="s">
        <v>14</v>
      </c>
      <c r="M29" s="476" t="s">
        <v>960</v>
      </c>
      <c r="N29" s="414" t="s">
        <v>764</v>
      </c>
      <c r="O29" s="415" t="s">
        <v>764</v>
      </c>
      <c r="P29" s="417">
        <v>25</v>
      </c>
      <c r="Q29" s="497" t="s">
        <v>0</v>
      </c>
      <c r="R29" s="470"/>
      <c r="S29" s="418"/>
      <c r="T29" s="418"/>
      <c r="U29" s="413">
        <v>25</v>
      </c>
      <c r="V29" s="498" t="s">
        <v>12</v>
      </c>
      <c r="W29" s="479" t="s">
        <v>916</v>
      </c>
      <c r="X29" s="416" t="s">
        <v>783</v>
      </c>
      <c r="Y29" s="411" t="s">
        <v>782</v>
      </c>
      <c r="Z29" s="417">
        <v>25</v>
      </c>
      <c r="AA29" s="497" t="s">
        <v>15</v>
      </c>
      <c r="AB29" s="560"/>
      <c r="AC29" s="418"/>
      <c r="AD29" s="418"/>
      <c r="AE29" s="413">
        <v>25</v>
      </c>
      <c r="AF29" s="389" t="s">
        <v>16</v>
      </c>
      <c r="AG29" s="476" t="s">
        <v>769</v>
      </c>
      <c r="AH29" s="411" t="s">
        <v>805</v>
      </c>
      <c r="AI29" s="411" t="s">
        <v>805</v>
      </c>
      <c r="AJ29" s="413">
        <v>25</v>
      </c>
      <c r="AK29" s="498" t="s">
        <v>13</v>
      </c>
      <c r="AL29" s="473" t="s">
        <v>919</v>
      </c>
      <c r="AM29" s="411" t="s">
        <v>775</v>
      </c>
      <c r="AN29" s="411" t="s">
        <v>774</v>
      </c>
      <c r="AO29" s="417">
        <v>25</v>
      </c>
      <c r="AP29" s="497" t="s">
        <v>15</v>
      </c>
      <c r="AQ29" s="470"/>
      <c r="AR29" s="418"/>
      <c r="AS29" s="418"/>
      <c r="AT29" s="413">
        <v>25</v>
      </c>
      <c r="AU29" s="498" t="s">
        <v>17</v>
      </c>
      <c r="AV29" s="475" t="s">
        <v>906</v>
      </c>
      <c r="AW29" s="411" t="s">
        <v>750</v>
      </c>
      <c r="AX29" s="411" t="s">
        <v>750</v>
      </c>
      <c r="AY29" s="413">
        <v>25</v>
      </c>
      <c r="AZ29" s="498" t="s">
        <v>14</v>
      </c>
      <c r="BA29" s="477" t="s">
        <v>758</v>
      </c>
      <c r="BB29" s="411" t="s">
        <v>757</v>
      </c>
      <c r="BC29" s="411" t="s">
        <v>757</v>
      </c>
      <c r="BD29" s="413">
        <v>25</v>
      </c>
      <c r="BE29" s="498" t="s">
        <v>14</v>
      </c>
      <c r="BF29" s="505" t="s">
        <v>881</v>
      </c>
      <c r="BG29" s="411" t="s">
        <v>757</v>
      </c>
      <c r="BH29" s="411" t="s">
        <v>757</v>
      </c>
      <c r="BI29" s="361"/>
      <c r="BJ29" s="361"/>
    </row>
    <row r="30" spans="1:62" ht="65.099999999999994" customHeight="1">
      <c r="A30" s="608">
        <v>26</v>
      </c>
      <c r="B30" s="498" t="s">
        <v>804</v>
      </c>
      <c r="C30" s="613" t="s">
        <v>769</v>
      </c>
      <c r="D30" s="416" t="s">
        <v>748</v>
      </c>
      <c r="E30" s="411" t="s">
        <v>748</v>
      </c>
      <c r="F30" s="413">
        <v>26</v>
      </c>
      <c r="G30" s="498" t="s">
        <v>12</v>
      </c>
      <c r="H30" s="473" t="s">
        <v>973</v>
      </c>
      <c r="I30" s="414" t="s">
        <v>750</v>
      </c>
      <c r="J30" s="415" t="s">
        <v>750</v>
      </c>
      <c r="K30" s="417">
        <v>26</v>
      </c>
      <c r="L30" s="497" t="s">
        <v>15</v>
      </c>
      <c r="M30" s="560" t="s">
        <v>929</v>
      </c>
      <c r="N30" s="544"/>
      <c r="O30" s="545"/>
      <c r="P30" s="417">
        <v>26</v>
      </c>
      <c r="Q30" s="497" t="s">
        <v>16</v>
      </c>
      <c r="R30" s="508" t="s">
        <v>800</v>
      </c>
      <c r="S30" s="418"/>
      <c r="T30" s="418"/>
      <c r="U30" s="413">
        <v>26</v>
      </c>
      <c r="V30" s="498" t="s">
        <v>13</v>
      </c>
      <c r="W30" s="617" t="s">
        <v>878</v>
      </c>
      <c r="X30" s="416" t="s">
        <v>757</v>
      </c>
      <c r="Y30" s="411" t="s">
        <v>757</v>
      </c>
      <c r="Z30" s="417">
        <v>26</v>
      </c>
      <c r="AA30" s="497" t="s">
        <v>0</v>
      </c>
      <c r="AB30" s="474"/>
      <c r="AC30" s="418"/>
      <c r="AD30" s="418"/>
      <c r="AE30" s="413">
        <v>26</v>
      </c>
      <c r="AF30" s="389" t="s">
        <v>17</v>
      </c>
      <c r="AG30" s="472"/>
      <c r="AH30" s="411" t="s">
        <v>750</v>
      </c>
      <c r="AI30" s="411" t="s">
        <v>750</v>
      </c>
      <c r="AJ30" s="413">
        <v>26</v>
      </c>
      <c r="AK30" s="498" t="s">
        <v>14</v>
      </c>
      <c r="AL30" s="505" t="s">
        <v>995</v>
      </c>
      <c r="AM30" s="411" t="s">
        <v>757</v>
      </c>
      <c r="AN30" s="411" t="s">
        <v>757</v>
      </c>
      <c r="AO30" s="417">
        <v>26</v>
      </c>
      <c r="AP30" s="497" t="s">
        <v>0</v>
      </c>
      <c r="AQ30" s="470"/>
      <c r="AR30" s="418"/>
      <c r="AS30" s="418"/>
      <c r="AT30" s="413">
        <v>26</v>
      </c>
      <c r="AU30" s="498" t="s">
        <v>12</v>
      </c>
      <c r="AV30" s="473" t="s">
        <v>997</v>
      </c>
      <c r="AW30" s="411" t="s">
        <v>748</v>
      </c>
      <c r="AX30" s="411" t="s">
        <v>748</v>
      </c>
      <c r="AY30" s="417">
        <v>26</v>
      </c>
      <c r="AZ30" s="497" t="s">
        <v>15</v>
      </c>
      <c r="BA30" s="562"/>
      <c r="BB30" s="418"/>
      <c r="BC30" s="418"/>
      <c r="BD30" s="417">
        <v>26</v>
      </c>
      <c r="BE30" s="497" t="s">
        <v>15</v>
      </c>
      <c r="BF30" s="470" t="s">
        <v>789</v>
      </c>
      <c r="BG30" s="418"/>
      <c r="BH30" s="418"/>
      <c r="BI30" s="361"/>
      <c r="BJ30" s="361"/>
    </row>
    <row r="31" spans="1:62" ht="65.099999999999994" customHeight="1">
      <c r="A31" s="608">
        <v>27</v>
      </c>
      <c r="B31" s="498" t="s">
        <v>814</v>
      </c>
      <c r="C31" s="505"/>
      <c r="D31" s="416" t="s">
        <v>750</v>
      </c>
      <c r="E31" s="411" t="s">
        <v>750</v>
      </c>
      <c r="F31" s="413">
        <v>27</v>
      </c>
      <c r="G31" s="498" t="s">
        <v>13</v>
      </c>
      <c r="H31" s="473" t="s">
        <v>933</v>
      </c>
      <c r="I31" s="414" t="s">
        <v>750</v>
      </c>
      <c r="J31" s="415" t="s">
        <v>750</v>
      </c>
      <c r="K31" s="417">
        <v>27</v>
      </c>
      <c r="L31" s="497" t="s">
        <v>0</v>
      </c>
      <c r="M31" s="474"/>
      <c r="N31" s="544"/>
      <c r="O31" s="545"/>
      <c r="P31" s="506">
        <v>27</v>
      </c>
      <c r="Q31" s="497" t="s">
        <v>17</v>
      </c>
      <c r="R31" s="508"/>
      <c r="S31" s="509"/>
      <c r="T31" s="509"/>
      <c r="U31" s="413">
        <v>27</v>
      </c>
      <c r="V31" s="498" t="s">
        <v>14</v>
      </c>
      <c r="W31" s="479" t="s">
        <v>993</v>
      </c>
      <c r="X31" s="416" t="s">
        <v>757</v>
      </c>
      <c r="Y31" s="411"/>
      <c r="Z31" s="413">
        <v>27</v>
      </c>
      <c r="AA31" s="498" t="s">
        <v>16</v>
      </c>
      <c r="AB31" s="532" t="s">
        <v>893</v>
      </c>
      <c r="AC31" s="411" t="s">
        <v>805</v>
      </c>
      <c r="AD31" s="411" t="s">
        <v>805</v>
      </c>
      <c r="AE31" s="413">
        <v>27</v>
      </c>
      <c r="AF31" s="389" t="s">
        <v>12</v>
      </c>
      <c r="AG31" s="473"/>
      <c r="AH31" s="411" t="s">
        <v>748</v>
      </c>
      <c r="AI31" s="411" t="s">
        <v>748</v>
      </c>
      <c r="AJ31" s="417">
        <v>27</v>
      </c>
      <c r="AK31" s="497" t="s">
        <v>15</v>
      </c>
      <c r="AL31" s="560"/>
      <c r="AM31" s="418"/>
      <c r="AN31" s="418"/>
      <c r="AO31" s="417">
        <v>27</v>
      </c>
      <c r="AP31" s="497" t="s">
        <v>16</v>
      </c>
      <c r="AQ31" s="470" t="s">
        <v>824</v>
      </c>
      <c r="AR31" s="418"/>
      <c r="AS31" s="418"/>
      <c r="AT31" s="413">
        <v>27</v>
      </c>
      <c r="AU31" s="498" t="s">
        <v>13</v>
      </c>
      <c r="AV31" s="471" t="s">
        <v>998</v>
      </c>
      <c r="AW31" s="411" t="s">
        <v>748</v>
      </c>
      <c r="AX31" s="411" t="s">
        <v>748</v>
      </c>
      <c r="AY31" s="417">
        <v>27</v>
      </c>
      <c r="AZ31" s="497" t="s">
        <v>0</v>
      </c>
      <c r="BA31" s="571"/>
      <c r="BB31" s="418"/>
      <c r="BC31" s="418"/>
      <c r="BD31" s="417">
        <v>27</v>
      </c>
      <c r="BE31" s="497" t="s">
        <v>0</v>
      </c>
      <c r="BF31" s="474" t="s">
        <v>788</v>
      </c>
      <c r="BG31" s="418"/>
      <c r="BH31" s="418"/>
      <c r="BI31" s="361"/>
      <c r="BJ31" s="361"/>
    </row>
    <row r="32" spans="1:62" ht="65.099999999999994" customHeight="1">
      <c r="A32" s="608">
        <v>28</v>
      </c>
      <c r="B32" s="498" t="s">
        <v>806</v>
      </c>
      <c r="C32" s="473" t="s">
        <v>939</v>
      </c>
      <c r="D32" s="416" t="s">
        <v>750</v>
      </c>
      <c r="E32" s="411" t="s">
        <v>750</v>
      </c>
      <c r="F32" s="413">
        <v>28</v>
      </c>
      <c r="G32" s="498" t="s">
        <v>14</v>
      </c>
      <c r="H32" s="472" t="s">
        <v>846</v>
      </c>
      <c r="I32" s="416" t="s">
        <v>748</v>
      </c>
      <c r="J32" s="415"/>
      <c r="K32" s="413">
        <v>28</v>
      </c>
      <c r="L32" s="498" t="s">
        <v>16</v>
      </c>
      <c r="M32" s="532" t="s">
        <v>975</v>
      </c>
      <c r="N32" s="414" t="s">
        <v>801</v>
      </c>
      <c r="O32" s="415" t="s">
        <v>801</v>
      </c>
      <c r="P32" s="506">
        <v>28</v>
      </c>
      <c r="Q32" s="497" t="s">
        <v>12</v>
      </c>
      <c r="R32" s="508"/>
      <c r="S32" s="509"/>
      <c r="T32" s="509"/>
      <c r="U32" s="417">
        <v>28</v>
      </c>
      <c r="V32" s="497" t="s">
        <v>15</v>
      </c>
      <c r="W32" s="474"/>
      <c r="X32" s="511"/>
      <c r="Y32" s="418"/>
      <c r="Z32" s="413">
        <v>28</v>
      </c>
      <c r="AA32" s="498" t="s">
        <v>17</v>
      </c>
      <c r="AB32" s="518"/>
      <c r="AC32" s="411" t="s">
        <v>750</v>
      </c>
      <c r="AD32" s="411" t="s">
        <v>748</v>
      </c>
      <c r="AE32" s="413">
        <v>28</v>
      </c>
      <c r="AF32" s="389" t="s">
        <v>13</v>
      </c>
      <c r="AG32" s="471" t="s">
        <v>812</v>
      </c>
      <c r="AH32" s="411" t="s">
        <v>748</v>
      </c>
      <c r="AI32" s="411" t="s">
        <v>748</v>
      </c>
      <c r="AJ32" s="417">
        <v>28</v>
      </c>
      <c r="AK32" s="497" t="s">
        <v>0</v>
      </c>
      <c r="AL32" s="474"/>
      <c r="AM32" s="418"/>
      <c r="AN32" s="418"/>
      <c r="AO32" s="417">
        <v>28</v>
      </c>
      <c r="AP32" s="497" t="s">
        <v>17</v>
      </c>
      <c r="AQ32" s="470"/>
      <c r="AR32" s="418"/>
      <c r="AS32" s="418"/>
      <c r="AT32" s="413">
        <v>28</v>
      </c>
      <c r="AU32" s="498" t="s">
        <v>14</v>
      </c>
      <c r="AV32" s="471" t="s">
        <v>922</v>
      </c>
      <c r="AW32" s="416" t="s">
        <v>757</v>
      </c>
      <c r="AX32" s="411" t="s">
        <v>757</v>
      </c>
      <c r="AY32" s="413">
        <v>28</v>
      </c>
      <c r="AZ32" s="498" t="s">
        <v>16</v>
      </c>
      <c r="BA32" s="476"/>
      <c r="BB32" s="411" t="s">
        <v>805</v>
      </c>
      <c r="BC32" s="411" t="s">
        <v>805</v>
      </c>
      <c r="BD32" s="417">
        <v>28</v>
      </c>
      <c r="BE32" s="497" t="s">
        <v>16</v>
      </c>
      <c r="BF32" s="470" t="s">
        <v>766</v>
      </c>
      <c r="BG32" s="418"/>
      <c r="BH32" s="418"/>
      <c r="BI32" s="361"/>
      <c r="BJ32" s="361"/>
    </row>
    <row r="33" spans="1:62" ht="65.099999999999994" customHeight="1">
      <c r="A33" s="606">
        <v>29</v>
      </c>
      <c r="B33" s="497" t="s">
        <v>807</v>
      </c>
      <c r="C33" s="470" t="s">
        <v>211</v>
      </c>
      <c r="D33" s="418"/>
      <c r="E33" s="418"/>
      <c r="F33" s="417">
        <v>29</v>
      </c>
      <c r="G33" s="497" t="s">
        <v>15</v>
      </c>
      <c r="H33" s="543"/>
      <c r="I33" s="544"/>
      <c r="J33" s="545"/>
      <c r="K33" s="413">
        <v>29</v>
      </c>
      <c r="L33" s="498" t="s">
        <v>17</v>
      </c>
      <c r="M33" s="532" t="s">
        <v>869</v>
      </c>
      <c r="N33" s="414" t="s">
        <v>750</v>
      </c>
      <c r="O33" s="415" t="s">
        <v>750</v>
      </c>
      <c r="P33" s="506">
        <v>29</v>
      </c>
      <c r="Q33" s="497" t="s">
        <v>13</v>
      </c>
      <c r="R33" s="508"/>
      <c r="S33" s="509"/>
      <c r="T33" s="509"/>
      <c r="U33" s="417">
        <v>29</v>
      </c>
      <c r="V33" s="497" t="s">
        <v>0</v>
      </c>
      <c r="W33" s="543"/>
      <c r="X33" s="511"/>
      <c r="Y33" s="418"/>
      <c r="Z33" s="413">
        <v>29</v>
      </c>
      <c r="AA33" s="498" t="s">
        <v>12</v>
      </c>
      <c r="AB33" s="473" t="s">
        <v>1001</v>
      </c>
      <c r="AC33" s="411" t="s">
        <v>775</v>
      </c>
      <c r="AD33" s="411" t="s">
        <v>774</v>
      </c>
      <c r="AE33" s="413">
        <v>29</v>
      </c>
      <c r="AF33" s="389" t="s">
        <v>14</v>
      </c>
      <c r="AG33" s="471"/>
      <c r="AH33" s="416" t="s">
        <v>757</v>
      </c>
      <c r="AI33" s="411" t="s">
        <v>757</v>
      </c>
      <c r="AJ33" s="413">
        <v>29</v>
      </c>
      <c r="AK33" s="498" t="s">
        <v>16</v>
      </c>
      <c r="AL33" s="471" t="s">
        <v>904</v>
      </c>
      <c r="AM33" s="411" t="s">
        <v>805</v>
      </c>
      <c r="AN33" s="411" t="s">
        <v>805</v>
      </c>
      <c r="AO33" s="417">
        <v>29</v>
      </c>
      <c r="AP33" s="497" t="s">
        <v>12</v>
      </c>
      <c r="AQ33" s="470" t="s">
        <v>753</v>
      </c>
      <c r="AR33" s="418"/>
      <c r="AS33" s="418"/>
      <c r="AT33" s="417">
        <v>29</v>
      </c>
      <c r="AU33" s="497" t="s">
        <v>15</v>
      </c>
      <c r="AV33" s="593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17</v>
      </c>
      <c r="BF33" s="470" t="s">
        <v>818</v>
      </c>
      <c r="BG33" s="418"/>
      <c r="BH33" s="418"/>
      <c r="BI33" s="361"/>
      <c r="BJ33" s="361"/>
    </row>
    <row r="34" spans="1:62" ht="65.099999999999994" customHeight="1">
      <c r="A34" s="608">
        <v>30</v>
      </c>
      <c r="B34" s="498" t="s">
        <v>810</v>
      </c>
      <c r="C34" s="473" t="s">
        <v>901</v>
      </c>
      <c r="D34" s="411" t="s">
        <v>770</v>
      </c>
      <c r="E34" s="411" t="s">
        <v>770</v>
      </c>
      <c r="F34" s="417">
        <v>30</v>
      </c>
      <c r="G34" s="497" t="s">
        <v>0</v>
      </c>
      <c r="H34" s="474"/>
      <c r="I34" s="544"/>
      <c r="J34" s="545"/>
      <c r="K34" s="413">
        <v>30</v>
      </c>
      <c r="L34" s="498" t="s">
        <v>12</v>
      </c>
      <c r="M34" s="473"/>
      <c r="N34" s="414" t="s">
        <v>748</v>
      </c>
      <c r="O34" s="415" t="s">
        <v>748</v>
      </c>
      <c r="P34" s="506">
        <v>30</v>
      </c>
      <c r="Q34" s="497" t="s">
        <v>14</v>
      </c>
      <c r="R34" s="508" t="s">
        <v>961</v>
      </c>
      <c r="S34" s="509"/>
      <c r="T34" s="509"/>
      <c r="U34" s="413">
        <v>30</v>
      </c>
      <c r="V34" s="498" t="s">
        <v>16</v>
      </c>
      <c r="W34" s="567" t="s">
        <v>837</v>
      </c>
      <c r="X34" s="416" t="s">
        <v>805</v>
      </c>
      <c r="Y34" s="411" t="s">
        <v>805</v>
      </c>
      <c r="Z34" s="413">
        <v>30</v>
      </c>
      <c r="AA34" s="498" t="s">
        <v>807</v>
      </c>
      <c r="AB34" s="473" t="s">
        <v>1002</v>
      </c>
      <c r="AC34" s="411" t="s">
        <v>775</v>
      </c>
      <c r="AD34" s="411" t="s">
        <v>774</v>
      </c>
      <c r="AE34" s="417">
        <v>30</v>
      </c>
      <c r="AF34" s="510" t="s">
        <v>15</v>
      </c>
      <c r="AG34" s="474" t="s">
        <v>930</v>
      </c>
      <c r="AH34" s="511"/>
      <c r="AI34" s="418"/>
      <c r="AJ34" s="413">
        <v>30</v>
      </c>
      <c r="AK34" s="498" t="s">
        <v>17</v>
      </c>
      <c r="AL34" s="476"/>
      <c r="AM34" s="411" t="s">
        <v>750</v>
      </c>
      <c r="AN34" s="411" t="s">
        <v>750</v>
      </c>
      <c r="AO34" s="417">
        <v>30</v>
      </c>
      <c r="AP34" s="497" t="s">
        <v>13</v>
      </c>
      <c r="AQ34" s="470" t="s">
        <v>753</v>
      </c>
      <c r="AR34" s="418"/>
      <c r="AS34" s="418"/>
      <c r="AT34" s="417">
        <v>30</v>
      </c>
      <c r="AU34" s="497" t="s">
        <v>0</v>
      </c>
      <c r="AV34" s="474"/>
      <c r="AW34" s="511"/>
      <c r="AX34" s="418"/>
      <c r="AY34" s="1096"/>
      <c r="AZ34" s="1097"/>
      <c r="BA34" s="1097"/>
      <c r="BB34" s="1097"/>
      <c r="BC34" s="1098"/>
      <c r="BD34" s="417">
        <v>30</v>
      </c>
      <c r="BE34" s="497" t="s">
        <v>12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498" t="s">
        <v>16</v>
      </c>
      <c r="H35" s="537" t="s">
        <v>974</v>
      </c>
      <c r="I35" s="414" t="s">
        <v>801</v>
      </c>
      <c r="J35" s="538" t="s">
        <v>801</v>
      </c>
      <c r="K35" s="1102"/>
      <c r="L35" s="1103"/>
      <c r="M35" s="1103"/>
      <c r="N35" s="1103"/>
      <c r="O35" s="1104"/>
      <c r="P35" s="506">
        <v>31</v>
      </c>
      <c r="Q35" s="507" t="s">
        <v>794</v>
      </c>
      <c r="R35" s="508"/>
      <c r="S35" s="509"/>
      <c r="T35" s="509"/>
      <c r="U35" s="419">
        <v>31</v>
      </c>
      <c r="V35" s="498" t="s">
        <v>17</v>
      </c>
      <c r="W35" s="476" t="s">
        <v>982</v>
      </c>
      <c r="X35" s="416" t="s">
        <v>750</v>
      </c>
      <c r="Y35" s="411" t="s">
        <v>750</v>
      </c>
      <c r="Z35" s="1102"/>
      <c r="AA35" s="1103"/>
      <c r="AB35" s="1103"/>
      <c r="AC35" s="1103"/>
      <c r="AD35" s="1104"/>
      <c r="AE35" s="578">
        <v>31</v>
      </c>
      <c r="AF35" s="510" t="s">
        <v>803</v>
      </c>
      <c r="AG35" s="579"/>
      <c r="AH35" s="580"/>
      <c r="AI35" s="581"/>
      <c r="AJ35" s="1099"/>
      <c r="AK35" s="1100"/>
      <c r="AL35" s="1100"/>
      <c r="AM35" s="1100"/>
      <c r="AN35" s="1101"/>
      <c r="AO35" s="417">
        <v>31</v>
      </c>
      <c r="AP35" s="497" t="s">
        <v>810</v>
      </c>
      <c r="AQ35" s="470" t="s">
        <v>753</v>
      </c>
      <c r="AR35" s="418"/>
      <c r="AS35" s="418"/>
      <c r="AT35" s="419">
        <v>31</v>
      </c>
      <c r="AU35" s="498" t="s">
        <v>804</v>
      </c>
      <c r="AV35" s="612" t="s">
        <v>843</v>
      </c>
      <c r="AW35" s="594" t="s">
        <v>805</v>
      </c>
      <c r="AX35" s="595" t="s">
        <v>805</v>
      </c>
      <c r="AY35" s="1099"/>
      <c r="AZ35" s="1100"/>
      <c r="BA35" s="1100"/>
      <c r="BB35" s="1100"/>
      <c r="BC35" s="1101"/>
      <c r="BD35" s="578">
        <v>31</v>
      </c>
      <c r="BE35" s="497" t="s">
        <v>807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5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18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18</v>
      </c>
      <c r="BB37" s="428"/>
      <c r="BC37" s="429"/>
      <c r="BD37" s="423" t="s">
        <v>651</v>
      </c>
      <c r="BE37" s="424"/>
      <c r="BF37" s="425">
        <f>COUNTA(BG5:BG35)</f>
        <v>18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16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18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18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18</v>
      </c>
      <c r="BB38" s="435"/>
      <c r="BC38" s="436"/>
      <c r="BD38" s="430" t="s">
        <v>652</v>
      </c>
      <c r="BE38" s="431"/>
      <c r="BF38" s="432">
        <f>COUNTA(BH5:BH35)</f>
        <v>17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823</v>
      </c>
      <c r="I39" s="437"/>
      <c r="J39" s="437"/>
      <c r="K39" s="439"/>
      <c r="L39" s="439"/>
      <c r="M39" s="441"/>
      <c r="N39" s="442"/>
      <c r="O39" s="442"/>
      <c r="P39" s="388"/>
      <c r="Q39" s="388"/>
      <c r="R39" s="446"/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821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822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82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67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78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095"/>
      <c r="BC42" s="1095"/>
      <c r="BD42" s="1095"/>
      <c r="BE42" s="1095"/>
      <c r="BF42" s="1095"/>
      <c r="BG42" s="451"/>
      <c r="BH42" s="451"/>
    </row>
  </sheetData>
  <mergeCells count="26">
    <mergeCell ref="S42:W42"/>
    <mergeCell ref="AR42:AV42"/>
    <mergeCell ref="BB42:BF42"/>
    <mergeCell ref="A35:E35"/>
    <mergeCell ref="K35:O35"/>
    <mergeCell ref="Z35:AD35"/>
    <mergeCell ref="AJ35:AN35"/>
    <mergeCell ref="S41:W41"/>
    <mergeCell ref="N41:R41"/>
    <mergeCell ref="AR41:AV41"/>
    <mergeCell ref="BB41:BF41"/>
    <mergeCell ref="AH1:AV1"/>
    <mergeCell ref="C3:E3"/>
    <mergeCell ref="H3:J3"/>
    <mergeCell ref="M3:O3"/>
    <mergeCell ref="R3:T3"/>
    <mergeCell ref="W3:Y3"/>
    <mergeCell ref="AB3:AD3"/>
    <mergeCell ref="AH3:AI3"/>
    <mergeCell ref="D2:G2"/>
    <mergeCell ref="X1:AF1"/>
    <mergeCell ref="BB2:BC2"/>
    <mergeCell ref="BD2:BE2"/>
    <mergeCell ref="BB3:BC3"/>
    <mergeCell ref="BD3:BE3"/>
    <mergeCell ref="AY33:BC35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BJ42"/>
  <sheetViews>
    <sheetView view="pageBreakPreview" topLeftCell="A27" zoomScale="50" zoomScaleNormal="50" zoomScaleSheetLayoutView="50" workbookViewId="0">
      <selection activeCell="R30" sqref="R30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790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1112" t="s">
        <v>787</v>
      </c>
      <c r="Y1" s="1112"/>
      <c r="Z1" s="1112"/>
      <c r="AA1" s="1112"/>
      <c r="AB1" s="1112"/>
      <c r="AC1" s="1112"/>
      <c r="AD1" s="1112"/>
      <c r="AE1" s="1112"/>
      <c r="AF1" s="1112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763</v>
      </c>
      <c r="BB2" s="1075" t="s">
        <v>27</v>
      </c>
      <c r="BC2" s="1075"/>
      <c r="BD2" s="1077" t="s">
        <v>28</v>
      </c>
      <c r="BE2" s="1077"/>
      <c r="BF2" s="491"/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33</v>
      </c>
      <c r="G3" s="492" t="s">
        <v>0</v>
      </c>
      <c r="H3" s="1079" t="s">
        <v>636</v>
      </c>
      <c r="I3" s="1079"/>
      <c r="J3" s="1079"/>
      <c r="K3" s="492">
        <f>SUM(COUNTBLANK(AR29:AR35)+COUNTBLANK(AW5:AW19))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COUNTBLANK(BG30:BG35)</f>
        <v>6</v>
      </c>
      <c r="V3" s="492" t="s">
        <v>0</v>
      </c>
      <c r="W3" s="1079" t="s">
        <v>825</v>
      </c>
      <c r="X3" s="1079"/>
      <c r="Y3" s="1079"/>
      <c r="Z3" s="493">
        <v>4</v>
      </c>
      <c r="AA3" s="493" t="s">
        <v>0</v>
      </c>
      <c r="AB3" s="1079" t="s">
        <v>759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200</v>
      </c>
      <c r="AM3" s="495"/>
      <c r="AN3" s="495"/>
      <c r="AO3" s="488"/>
      <c r="AP3" s="488"/>
      <c r="AQ3" s="490">
        <f>SUM(M41,AQ41,BA41)</f>
        <v>204</v>
      </c>
      <c r="AR3" s="482"/>
      <c r="AS3" s="482"/>
      <c r="AT3" s="496"/>
      <c r="AU3" s="492" t="s">
        <v>86</v>
      </c>
      <c r="AV3" s="490">
        <f>AQ3-1</f>
        <v>203</v>
      </c>
      <c r="AW3" s="482"/>
      <c r="AX3" s="482"/>
      <c r="AY3" s="496"/>
      <c r="AZ3" s="488"/>
      <c r="BA3" s="490">
        <f>SUM(BA42,AQ42,M42)</f>
        <v>193</v>
      </c>
      <c r="BB3" s="1081">
        <f>BA3-2</f>
        <v>191</v>
      </c>
      <c r="BC3" s="1081"/>
      <c r="BD3" s="1083">
        <f>BB3-4</f>
        <v>187</v>
      </c>
      <c r="BE3" s="1083"/>
      <c r="BF3" s="490"/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792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813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5">
        <v>1</v>
      </c>
      <c r="B5" s="510" t="s">
        <v>247</v>
      </c>
      <c r="C5" s="508" t="s">
        <v>1007</v>
      </c>
      <c r="D5" s="509"/>
      <c r="E5" s="509"/>
      <c r="F5" s="539">
        <v>1</v>
      </c>
      <c r="G5" s="510" t="s">
        <v>437</v>
      </c>
      <c r="H5" s="540"/>
      <c r="I5" s="541"/>
      <c r="J5" s="542"/>
      <c r="K5" s="406">
        <v>1</v>
      </c>
      <c r="L5" s="498" t="s">
        <v>210</v>
      </c>
      <c r="M5" s="471" t="s">
        <v>1015</v>
      </c>
      <c r="N5" s="407" t="s">
        <v>748</v>
      </c>
      <c r="O5" s="408" t="s">
        <v>748</v>
      </c>
      <c r="P5" s="413">
        <v>1</v>
      </c>
      <c r="Q5" s="498" t="s">
        <v>247</v>
      </c>
      <c r="R5" s="473" t="s">
        <v>1015</v>
      </c>
      <c r="S5" s="411" t="s">
        <v>748</v>
      </c>
      <c r="T5" s="411" t="s">
        <v>748</v>
      </c>
      <c r="U5" s="417">
        <v>1</v>
      </c>
      <c r="V5" s="497" t="s">
        <v>433</v>
      </c>
      <c r="W5" s="470"/>
      <c r="X5" s="418"/>
      <c r="Y5" s="418"/>
      <c r="Z5" s="413">
        <v>1</v>
      </c>
      <c r="AA5" s="498" t="s">
        <v>130</v>
      </c>
      <c r="AB5" s="473" t="s">
        <v>896</v>
      </c>
      <c r="AC5" s="411" t="s">
        <v>748</v>
      </c>
      <c r="AD5" s="411" t="s">
        <v>748</v>
      </c>
      <c r="AE5" s="406">
        <v>1</v>
      </c>
      <c r="AF5" s="389" t="s">
        <v>249</v>
      </c>
      <c r="AG5" s="475" t="s">
        <v>1036</v>
      </c>
      <c r="AH5" s="410" t="s">
        <v>757</v>
      </c>
      <c r="AI5" s="411" t="s">
        <v>757</v>
      </c>
      <c r="AJ5" s="406">
        <v>1</v>
      </c>
      <c r="AK5" s="498" t="s">
        <v>795</v>
      </c>
      <c r="AL5" s="476" t="s">
        <v>863</v>
      </c>
      <c r="AM5" s="603" t="s">
        <v>748</v>
      </c>
      <c r="AN5" s="409" t="s">
        <v>748</v>
      </c>
      <c r="AO5" s="413">
        <v>1</v>
      </c>
      <c r="AP5" s="498" t="s">
        <v>130</v>
      </c>
      <c r="AQ5" s="473" t="s">
        <v>912</v>
      </c>
      <c r="AR5" s="411" t="s">
        <v>757</v>
      </c>
      <c r="AS5" s="411" t="s">
        <v>757</v>
      </c>
      <c r="AT5" s="417">
        <v>1</v>
      </c>
      <c r="AU5" s="497" t="s">
        <v>437</v>
      </c>
      <c r="AV5" s="470" t="s">
        <v>641</v>
      </c>
      <c r="AW5" s="418"/>
      <c r="AX5" s="418"/>
      <c r="AY5" s="406">
        <v>1</v>
      </c>
      <c r="AZ5" s="389" t="s">
        <v>210</v>
      </c>
      <c r="BA5" s="546" t="s">
        <v>907</v>
      </c>
      <c r="BB5" s="412" t="s">
        <v>748</v>
      </c>
      <c r="BC5" s="409" t="s">
        <v>748</v>
      </c>
      <c r="BD5" s="406">
        <v>1</v>
      </c>
      <c r="BE5" s="498" t="s">
        <v>210</v>
      </c>
      <c r="BF5" s="536" t="s">
        <v>817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5">
        <v>2</v>
      </c>
      <c r="B6" s="510" t="s">
        <v>249</v>
      </c>
      <c r="C6" s="508" t="s">
        <v>827</v>
      </c>
      <c r="D6" s="509"/>
      <c r="E6" s="509"/>
      <c r="F6" s="417">
        <v>2</v>
      </c>
      <c r="G6" s="510" t="s">
        <v>433</v>
      </c>
      <c r="H6" s="543"/>
      <c r="I6" s="544"/>
      <c r="J6" s="545"/>
      <c r="K6" s="413">
        <v>2</v>
      </c>
      <c r="L6" s="498" t="s">
        <v>130</v>
      </c>
      <c r="M6" s="473" t="s">
        <v>859</v>
      </c>
      <c r="N6" s="414" t="s">
        <v>757</v>
      </c>
      <c r="O6" s="415" t="s">
        <v>757</v>
      </c>
      <c r="P6" s="413">
        <v>2</v>
      </c>
      <c r="Q6" s="498" t="s">
        <v>249</v>
      </c>
      <c r="R6" s="473"/>
      <c r="S6" s="414" t="s">
        <v>757</v>
      </c>
      <c r="T6" s="415" t="s">
        <v>757</v>
      </c>
      <c r="U6" s="417">
        <v>2</v>
      </c>
      <c r="V6" s="497" t="s">
        <v>795</v>
      </c>
      <c r="W6" s="470" t="s">
        <v>1028</v>
      </c>
      <c r="X6" s="418"/>
      <c r="Y6" s="418"/>
      <c r="Z6" s="413">
        <v>2</v>
      </c>
      <c r="AA6" s="498" t="s">
        <v>247</v>
      </c>
      <c r="AB6" s="473" t="s">
        <v>835</v>
      </c>
      <c r="AC6" s="411" t="s">
        <v>748</v>
      </c>
      <c r="AD6" s="411" t="s">
        <v>748</v>
      </c>
      <c r="AE6" s="417">
        <v>2</v>
      </c>
      <c r="AF6" s="510" t="s">
        <v>437</v>
      </c>
      <c r="AG6" s="574"/>
      <c r="AH6" s="511"/>
      <c r="AI6" s="418"/>
      <c r="AJ6" s="413">
        <v>2</v>
      </c>
      <c r="AK6" s="498" t="s">
        <v>210</v>
      </c>
      <c r="AL6" s="476" t="s">
        <v>1040</v>
      </c>
      <c r="AM6" s="411" t="s">
        <v>748</v>
      </c>
      <c r="AN6" s="411" t="s">
        <v>748</v>
      </c>
      <c r="AO6" s="413">
        <v>2</v>
      </c>
      <c r="AP6" s="498" t="s">
        <v>247</v>
      </c>
      <c r="AQ6" s="473" t="s">
        <v>910</v>
      </c>
      <c r="AR6" s="411" t="s">
        <v>757</v>
      </c>
      <c r="AS6" s="411" t="s">
        <v>757</v>
      </c>
      <c r="AT6" s="417">
        <v>2</v>
      </c>
      <c r="AU6" s="497" t="s">
        <v>433</v>
      </c>
      <c r="AV6" s="470" t="s">
        <v>754</v>
      </c>
      <c r="AW6" s="418"/>
      <c r="AX6" s="418"/>
      <c r="AY6" s="413">
        <v>2</v>
      </c>
      <c r="AZ6" s="498" t="s">
        <v>130</v>
      </c>
      <c r="BA6" s="473" t="s">
        <v>864</v>
      </c>
      <c r="BB6" s="411" t="s">
        <v>748</v>
      </c>
      <c r="BC6" s="411" t="s">
        <v>748</v>
      </c>
      <c r="BD6" s="413">
        <v>2</v>
      </c>
      <c r="BE6" s="498" t="s">
        <v>130</v>
      </c>
      <c r="BF6" s="473" t="s">
        <v>1047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497" t="s">
        <v>437</v>
      </c>
      <c r="C7" s="508"/>
      <c r="D7" s="509"/>
      <c r="E7" s="509"/>
      <c r="F7" s="417">
        <v>3</v>
      </c>
      <c r="G7" s="497" t="s">
        <v>795</v>
      </c>
      <c r="H7" s="470" t="s">
        <v>642</v>
      </c>
      <c r="I7" s="418"/>
      <c r="J7" s="418"/>
      <c r="K7" s="413">
        <v>3</v>
      </c>
      <c r="L7" s="498" t="s">
        <v>13</v>
      </c>
      <c r="M7" s="473" t="s">
        <v>830</v>
      </c>
      <c r="N7" s="414" t="s">
        <v>757</v>
      </c>
      <c r="O7" s="415" t="s">
        <v>757</v>
      </c>
      <c r="P7" s="417">
        <v>3</v>
      </c>
      <c r="Q7" s="497" t="s">
        <v>15</v>
      </c>
      <c r="R7" s="560"/>
      <c r="S7" s="544"/>
      <c r="T7" s="545"/>
      <c r="U7" s="506">
        <v>3</v>
      </c>
      <c r="V7" s="497" t="s">
        <v>17</v>
      </c>
      <c r="W7" s="508"/>
      <c r="X7" s="509"/>
      <c r="Y7" s="509"/>
      <c r="Z7" s="413">
        <v>3</v>
      </c>
      <c r="AA7" s="498" t="s">
        <v>14</v>
      </c>
      <c r="AB7" s="472" t="s">
        <v>976</v>
      </c>
      <c r="AC7" s="410" t="s">
        <v>757</v>
      </c>
      <c r="AD7" s="411" t="s">
        <v>757</v>
      </c>
      <c r="AE7" s="417">
        <v>3</v>
      </c>
      <c r="AF7" s="510" t="s">
        <v>0</v>
      </c>
      <c r="AG7" s="474" t="s">
        <v>768</v>
      </c>
      <c r="AH7" s="573"/>
      <c r="AI7" s="418"/>
      <c r="AJ7" s="417">
        <v>3</v>
      </c>
      <c r="AK7" s="497" t="s">
        <v>130</v>
      </c>
      <c r="AL7" s="470" t="s">
        <v>643</v>
      </c>
      <c r="AM7" s="418"/>
      <c r="AN7" s="418"/>
      <c r="AO7" s="413">
        <v>3</v>
      </c>
      <c r="AP7" s="498" t="s">
        <v>14</v>
      </c>
      <c r="AQ7" s="478" t="s">
        <v>885</v>
      </c>
      <c r="AR7" s="411" t="s">
        <v>757</v>
      </c>
      <c r="AS7" s="411" t="s">
        <v>757</v>
      </c>
      <c r="AT7" s="417">
        <v>3</v>
      </c>
      <c r="AU7" s="497" t="s">
        <v>795</v>
      </c>
      <c r="AV7" s="470" t="s">
        <v>754</v>
      </c>
      <c r="AW7" s="418"/>
      <c r="AX7" s="418"/>
      <c r="AY7" s="413">
        <v>3</v>
      </c>
      <c r="AZ7" s="498" t="s">
        <v>247</v>
      </c>
      <c r="BA7" s="471"/>
      <c r="BB7" s="411" t="s">
        <v>748</v>
      </c>
      <c r="BC7" s="411" t="s">
        <v>748</v>
      </c>
      <c r="BD7" s="413">
        <v>3</v>
      </c>
      <c r="BE7" s="498" t="s">
        <v>247</v>
      </c>
      <c r="BF7" s="471" t="s">
        <v>987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6">
        <v>4</v>
      </c>
      <c r="B8" s="497" t="s">
        <v>433</v>
      </c>
      <c r="C8" s="470"/>
      <c r="D8" s="418"/>
      <c r="E8" s="418"/>
      <c r="F8" s="417">
        <v>4</v>
      </c>
      <c r="G8" s="497" t="s">
        <v>210</v>
      </c>
      <c r="H8" s="470" t="s">
        <v>128</v>
      </c>
      <c r="I8" s="418"/>
      <c r="J8" s="418"/>
      <c r="K8" s="413">
        <v>4</v>
      </c>
      <c r="L8" s="498" t="s">
        <v>14</v>
      </c>
      <c r="M8" s="475"/>
      <c r="N8" s="414" t="s">
        <v>757</v>
      </c>
      <c r="O8" s="415" t="s">
        <v>757</v>
      </c>
      <c r="P8" s="417">
        <v>4</v>
      </c>
      <c r="Q8" s="497" t="s">
        <v>0</v>
      </c>
      <c r="R8" s="504"/>
      <c r="S8" s="502"/>
      <c r="T8" s="503"/>
      <c r="U8" s="506">
        <v>4</v>
      </c>
      <c r="V8" s="497" t="s">
        <v>12</v>
      </c>
      <c r="W8" s="508"/>
      <c r="X8" s="509"/>
      <c r="Y8" s="509"/>
      <c r="Z8" s="417">
        <v>4</v>
      </c>
      <c r="AA8" s="497" t="s">
        <v>15</v>
      </c>
      <c r="AB8" s="571"/>
      <c r="AC8" s="572"/>
      <c r="AD8" s="418"/>
      <c r="AE8" s="413">
        <v>4</v>
      </c>
      <c r="AF8" s="389" t="s">
        <v>16</v>
      </c>
      <c r="AG8" s="475" t="s">
        <v>853</v>
      </c>
      <c r="AH8" s="410" t="s">
        <v>748</v>
      </c>
      <c r="AI8" s="411" t="s">
        <v>748</v>
      </c>
      <c r="AJ8" s="413">
        <v>4</v>
      </c>
      <c r="AK8" s="498" t="s">
        <v>247</v>
      </c>
      <c r="AL8" s="473" t="s">
        <v>1041</v>
      </c>
      <c r="AM8" s="411" t="s">
        <v>748</v>
      </c>
      <c r="AN8" s="411" t="s">
        <v>748</v>
      </c>
      <c r="AO8" s="417">
        <v>4</v>
      </c>
      <c r="AP8" s="497" t="s">
        <v>15</v>
      </c>
      <c r="AQ8" s="474"/>
      <c r="AR8" s="418"/>
      <c r="AS8" s="418"/>
      <c r="AT8" s="506">
        <v>4</v>
      </c>
      <c r="AU8" s="497" t="s">
        <v>17</v>
      </c>
      <c r="AV8" s="508"/>
      <c r="AW8" s="509"/>
      <c r="AX8" s="509"/>
      <c r="AY8" s="413">
        <v>4</v>
      </c>
      <c r="AZ8" s="498" t="s">
        <v>14</v>
      </c>
      <c r="BA8" s="471" t="s">
        <v>1046</v>
      </c>
      <c r="BB8" s="411" t="s">
        <v>748</v>
      </c>
      <c r="BC8" s="411" t="s">
        <v>748</v>
      </c>
      <c r="BD8" s="413">
        <v>4</v>
      </c>
      <c r="BE8" s="498" t="s">
        <v>14</v>
      </c>
      <c r="BF8" s="471" t="s">
        <v>820</v>
      </c>
      <c r="BG8" s="411" t="s">
        <v>748</v>
      </c>
      <c r="BH8" s="411" t="s">
        <v>748</v>
      </c>
      <c r="BI8" s="361"/>
      <c r="BJ8" s="361"/>
    </row>
    <row r="9" spans="1:62" ht="65.099999999999994" customHeight="1">
      <c r="A9" s="607">
        <v>5</v>
      </c>
      <c r="B9" s="497" t="s">
        <v>795</v>
      </c>
      <c r="C9" s="499" t="s">
        <v>1012</v>
      </c>
      <c r="D9" s="500"/>
      <c r="E9" s="501"/>
      <c r="F9" s="417">
        <v>5</v>
      </c>
      <c r="G9" s="497" t="s">
        <v>12</v>
      </c>
      <c r="H9" s="470" t="s">
        <v>644</v>
      </c>
      <c r="I9" s="418"/>
      <c r="J9" s="418"/>
      <c r="K9" s="413">
        <v>5</v>
      </c>
      <c r="L9" s="498" t="s">
        <v>15</v>
      </c>
      <c r="M9" s="472" t="s">
        <v>831</v>
      </c>
      <c r="N9" s="416" t="s">
        <v>757</v>
      </c>
      <c r="O9" s="415"/>
      <c r="P9" s="413">
        <v>5</v>
      </c>
      <c r="Q9" s="498" t="s">
        <v>16</v>
      </c>
      <c r="R9" s="476" t="s">
        <v>889</v>
      </c>
      <c r="S9" s="414" t="s">
        <v>748</v>
      </c>
      <c r="T9" s="415" t="s">
        <v>748</v>
      </c>
      <c r="U9" s="506">
        <v>5</v>
      </c>
      <c r="V9" s="497" t="s">
        <v>13</v>
      </c>
      <c r="W9" s="516" t="s">
        <v>1029</v>
      </c>
      <c r="X9" s="509"/>
      <c r="Y9" s="509"/>
      <c r="Z9" s="417">
        <v>5</v>
      </c>
      <c r="AA9" s="497" t="s">
        <v>0</v>
      </c>
      <c r="AB9" s="543"/>
      <c r="AC9" s="573"/>
      <c r="AD9" s="418"/>
      <c r="AE9" s="413">
        <v>5</v>
      </c>
      <c r="AF9" s="389" t="s">
        <v>17</v>
      </c>
      <c r="AG9" s="475"/>
      <c r="AH9" s="410" t="s">
        <v>748</v>
      </c>
      <c r="AI9" s="411" t="s">
        <v>748</v>
      </c>
      <c r="AJ9" s="413">
        <v>5</v>
      </c>
      <c r="AK9" s="498" t="s">
        <v>249</v>
      </c>
      <c r="AL9" s="472"/>
      <c r="AM9" s="411" t="s">
        <v>757</v>
      </c>
      <c r="AN9" s="411" t="s">
        <v>757</v>
      </c>
      <c r="AO9" s="417">
        <v>5</v>
      </c>
      <c r="AP9" s="497" t="s">
        <v>0</v>
      </c>
      <c r="AQ9" s="560"/>
      <c r="AR9" s="418"/>
      <c r="AS9" s="418"/>
      <c r="AT9" s="506">
        <v>5</v>
      </c>
      <c r="AU9" s="497" t="s">
        <v>12</v>
      </c>
      <c r="AV9" s="508"/>
      <c r="AW9" s="509"/>
      <c r="AX9" s="509"/>
      <c r="AY9" s="417">
        <v>5</v>
      </c>
      <c r="AZ9" s="497" t="s">
        <v>15</v>
      </c>
      <c r="BA9" s="474"/>
      <c r="BB9" s="418"/>
      <c r="BC9" s="418"/>
      <c r="BD9" s="417">
        <v>5</v>
      </c>
      <c r="BE9" s="497" t="s">
        <v>15</v>
      </c>
      <c r="BF9" s="557"/>
      <c r="BG9" s="418"/>
      <c r="BH9" s="418"/>
      <c r="BI9" s="361"/>
      <c r="BJ9" s="361"/>
    </row>
    <row r="10" spans="1:62" ht="65.099999999999994" customHeight="1">
      <c r="A10" s="608">
        <v>6</v>
      </c>
      <c r="B10" s="498" t="s">
        <v>210</v>
      </c>
      <c r="C10" s="517" t="s">
        <v>1008</v>
      </c>
      <c r="D10" s="416" t="s">
        <v>748</v>
      </c>
      <c r="E10" s="411"/>
      <c r="F10" s="413">
        <v>6</v>
      </c>
      <c r="G10" s="498" t="s">
        <v>13</v>
      </c>
      <c r="H10" s="473" t="s">
        <v>1050</v>
      </c>
      <c r="I10" s="414" t="s">
        <v>757</v>
      </c>
      <c r="J10" s="415" t="s">
        <v>757</v>
      </c>
      <c r="K10" s="417">
        <v>6</v>
      </c>
      <c r="L10" s="497" t="s">
        <v>0</v>
      </c>
      <c r="M10" s="557"/>
      <c r="N10" s="544"/>
      <c r="O10" s="545"/>
      <c r="P10" s="413">
        <v>6</v>
      </c>
      <c r="Q10" s="498" t="s">
        <v>17</v>
      </c>
      <c r="R10" s="476"/>
      <c r="S10" s="414" t="s">
        <v>748</v>
      </c>
      <c r="T10" s="415" t="s">
        <v>748</v>
      </c>
      <c r="U10" s="506">
        <v>6</v>
      </c>
      <c r="V10" s="497" t="s">
        <v>14</v>
      </c>
      <c r="W10" s="508"/>
      <c r="X10" s="509"/>
      <c r="Y10" s="509"/>
      <c r="Z10" s="413">
        <v>6</v>
      </c>
      <c r="AA10" s="498" t="s">
        <v>16</v>
      </c>
      <c r="AB10" s="475" t="s">
        <v>862</v>
      </c>
      <c r="AC10" s="410" t="s">
        <v>748</v>
      </c>
      <c r="AD10" s="411" t="s">
        <v>748</v>
      </c>
      <c r="AE10" s="413">
        <v>6</v>
      </c>
      <c r="AF10" s="389" t="s">
        <v>12</v>
      </c>
      <c r="AG10" s="473" t="s">
        <v>1037</v>
      </c>
      <c r="AH10" s="410" t="s">
        <v>748</v>
      </c>
      <c r="AI10" s="411" t="s">
        <v>748</v>
      </c>
      <c r="AJ10" s="417">
        <v>6</v>
      </c>
      <c r="AK10" s="497" t="s">
        <v>15</v>
      </c>
      <c r="AL10" s="543"/>
      <c r="AM10" s="418"/>
      <c r="AN10" s="418"/>
      <c r="AO10" s="413">
        <v>6</v>
      </c>
      <c r="AP10" s="498" t="s">
        <v>16</v>
      </c>
      <c r="AQ10" s="532" t="s">
        <v>891</v>
      </c>
      <c r="AR10" s="411" t="s">
        <v>748</v>
      </c>
      <c r="AS10" s="411" t="s">
        <v>748</v>
      </c>
      <c r="AT10" s="506">
        <v>6</v>
      </c>
      <c r="AU10" s="497" t="s">
        <v>13</v>
      </c>
      <c r="AV10" s="508"/>
      <c r="AW10" s="509"/>
      <c r="AX10" s="509"/>
      <c r="AY10" s="417">
        <v>6</v>
      </c>
      <c r="AZ10" s="497" t="s">
        <v>0</v>
      </c>
      <c r="BA10" s="571"/>
      <c r="BB10" s="418"/>
      <c r="BC10" s="418"/>
      <c r="BD10" s="417">
        <v>6</v>
      </c>
      <c r="BE10" s="497" t="s">
        <v>0</v>
      </c>
      <c r="BF10" s="557"/>
      <c r="BG10" s="418"/>
      <c r="BH10" s="418"/>
      <c r="BI10" s="361"/>
      <c r="BJ10" s="361"/>
    </row>
    <row r="11" spans="1:62" ht="65.099999999999994" customHeight="1">
      <c r="A11" s="608">
        <v>7</v>
      </c>
      <c r="B11" s="498" t="s">
        <v>130</v>
      </c>
      <c r="C11" s="473" t="s">
        <v>915</v>
      </c>
      <c r="D11" s="416" t="s">
        <v>748</v>
      </c>
      <c r="E11" s="411"/>
      <c r="F11" s="413">
        <v>7</v>
      </c>
      <c r="G11" s="498" t="s">
        <v>14</v>
      </c>
      <c r="H11" s="461" t="s">
        <v>925</v>
      </c>
      <c r="I11" s="414" t="s">
        <v>757</v>
      </c>
      <c r="J11" s="415" t="s">
        <v>757</v>
      </c>
      <c r="K11" s="417">
        <v>7</v>
      </c>
      <c r="L11" s="497" t="s">
        <v>16</v>
      </c>
      <c r="M11" s="558" t="s">
        <v>832</v>
      </c>
      <c r="N11" s="544"/>
      <c r="O11" s="545"/>
      <c r="P11" s="413">
        <v>7</v>
      </c>
      <c r="Q11" s="498" t="s">
        <v>12</v>
      </c>
      <c r="R11" s="473" t="s">
        <v>860</v>
      </c>
      <c r="S11" s="411" t="s">
        <v>748</v>
      </c>
      <c r="T11" s="411" t="s">
        <v>748</v>
      </c>
      <c r="U11" s="506">
        <v>7</v>
      </c>
      <c r="V11" s="497" t="s">
        <v>15</v>
      </c>
      <c r="W11" s="516"/>
      <c r="X11" s="509"/>
      <c r="Y11" s="509"/>
      <c r="Z11" s="413">
        <v>7</v>
      </c>
      <c r="AA11" s="498" t="s">
        <v>17</v>
      </c>
      <c r="AB11" s="472" t="s">
        <v>1033</v>
      </c>
      <c r="AC11" s="410" t="s">
        <v>748</v>
      </c>
      <c r="AD11" s="411" t="s">
        <v>748</v>
      </c>
      <c r="AE11" s="413">
        <v>7</v>
      </c>
      <c r="AF11" s="389" t="s">
        <v>13</v>
      </c>
      <c r="AG11" s="473" t="s">
        <v>917</v>
      </c>
      <c r="AH11" s="410" t="s">
        <v>748</v>
      </c>
      <c r="AI11" s="411" t="s">
        <v>748</v>
      </c>
      <c r="AJ11" s="417">
        <v>7</v>
      </c>
      <c r="AK11" s="497" t="s">
        <v>0</v>
      </c>
      <c r="AL11" s="577"/>
      <c r="AM11" s="418"/>
      <c r="AN11" s="418"/>
      <c r="AO11" s="413">
        <v>7</v>
      </c>
      <c r="AP11" s="498" t="s">
        <v>17</v>
      </c>
      <c r="AQ11" s="478"/>
      <c r="AR11" s="411" t="s">
        <v>748</v>
      </c>
      <c r="AS11" s="411" t="s">
        <v>748</v>
      </c>
      <c r="AT11" s="506">
        <v>7</v>
      </c>
      <c r="AU11" s="497" t="s">
        <v>14</v>
      </c>
      <c r="AV11" s="508" t="s">
        <v>755</v>
      </c>
      <c r="AW11" s="509"/>
      <c r="AX11" s="509"/>
      <c r="AY11" s="413">
        <v>7</v>
      </c>
      <c r="AZ11" s="498" t="s">
        <v>16</v>
      </c>
      <c r="BA11" s="475" t="s">
        <v>1053</v>
      </c>
      <c r="BB11" s="411" t="s">
        <v>748</v>
      </c>
      <c r="BC11" s="411" t="s">
        <v>748</v>
      </c>
      <c r="BD11" s="413">
        <v>7</v>
      </c>
      <c r="BE11" s="498" t="s">
        <v>16</v>
      </c>
      <c r="BF11" s="472" t="s">
        <v>920</v>
      </c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8">
        <v>8</v>
      </c>
      <c r="B12" s="498" t="s">
        <v>247</v>
      </c>
      <c r="C12" s="473" t="s">
        <v>1049</v>
      </c>
      <c r="D12" s="416" t="s">
        <v>748</v>
      </c>
      <c r="E12" s="411" t="s">
        <v>748</v>
      </c>
      <c r="F12" s="417">
        <v>8</v>
      </c>
      <c r="G12" s="497" t="s">
        <v>15</v>
      </c>
      <c r="H12" s="620"/>
      <c r="I12" s="544"/>
      <c r="J12" s="545"/>
      <c r="K12" s="413">
        <v>8</v>
      </c>
      <c r="L12" s="498" t="s">
        <v>17</v>
      </c>
      <c r="M12" s="475" t="s">
        <v>1021</v>
      </c>
      <c r="N12" s="414" t="s">
        <v>748</v>
      </c>
      <c r="O12" s="415" t="s">
        <v>748</v>
      </c>
      <c r="P12" s="413">
        <v>8</v>
      </c>
      <c r="Q12" s="498" t="s">
        <v>13</v>
      </c>
      <c r="R12" s="473"/>
      <c r="S12" s="411" t="s">
        <v>748</v>
      </c>
      <c r="T12" s="411" t="s">
        <v>748</v>
      </c>
      <c r="U12" s="506">
        <v>8</v>
      </c>
      <c r="V12" s="497" t="s">
        <v>0</v>
      </c>
      <c r="W12" s="508" t="s">
        <v>876</v>
      </c>
      <c r="X12" s="509"/>
      <c r="Y12" s="509"/>
      <c r="Z12" s="413">
        <v>8</v>
      </c>
      <c r="AA12" s="498" t="s">
        <v>12</v>
      </c>
      <c r="AB12" s="473"/>
      <c r="AC12" s="410" t="s">
        <v>748</v>
      </c>
      <c r="AD12" s="411" t="s">
        <v>748</v>
      </c>
      <c r="AE12" s="413">
        <v>8</v>
      </c>
      <c r="AF12" s="389" t="s">
        <v>14</v>
      </c>
      <c r="AG12" s="582" t="s">
        <v>918</v>
      </c>
      <c r="AH12" s="410" t="s">
        <v>748</v>
      </c>
      <c r="AI12" s="411"/>
      <c r="AJ12" s="413">
        <v>8</v>
      </c>
      <c r="AK12" s="498" t="s">
        <v>16</v>
      </c>
      <c r="AL12" s="472" t="s">
        <v>890</v>
      </c>
      <c r="AM12" s="411" t="s">
        <v>748</v>
      </c>
      <c r="AN12" s="411" t="s">
        <v>748</v>
      </c>
      <c r="AO12" s="413">
        <v>8</v>
      </c>
      <c r="AP12" s="498" t="s">
        <v>12</v>
      </c>
      <c r="AQ12" s="473" t="s">
        <v>911</v>
      </c>
      <c r="AR12" s="411" t="s">
        <v>748</v>
      </c>
      <c r="AS12" s="411" t="s">
        <v>748</v>
      </c>
      <c r="AT12" s="506">
        <v>8</v>
      </c>
      <c r="AU12" s="497" t="s">
        <v>15</v>
      </c>
      <c r="AV12" s="508"/>
      <c r="AW12" s="509"/>
      <c r="AX12" s="509"/>
      <c r="AY12" s="413">
        <v>8</v>
      </c>
      <c r="AZ12" s="498" t="s">
        <v>17</v>
      </c>
      <c r="BA12" s="473"/>
      <c r="BB12" s="411" t="s">
        <v>748</v>
      </c>
      <c r="BC12" s="411" t="s">
        <v>748</v>
      </c>
      <c r="BD12" s="413">
        <v>8</v>
      </c>
      <c r="BE12" s="498" t="s">
        <v>17</v>
      </c>
      <c r="BF12" s="473"/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8">
        <v>9</v>
      </c>
      <c r="B13" s="498" t="s">
        <v>249</v>
      </c>
      <c r="C13" s="615" t="s">
        <v>1009</v>
      </c>
      <c r="D13" s="416" t="s">
        <v>757</v>
      </c>
      <c r="E13" s="411" t="s">
        <v>757</v>
      </c>
      <c r="F13" s="417">
        <v>9</v>
      </c>
      <c r="G13" s="497" t="s">
        <v>0</v>
      </c>
      <c r="H13" s="551"/>
      <c r="I13" s="544"/>
      <c r="J13" s="545"/>
      <c r="K13" s="413">
        <v>9</v>
      </c>
      <c r="L13" s="498" t="s">
        <v>12</v>
      </c>
      <c r="M13" s="475" t="s">
        <v>888</v>
      </c>
      <c r="N13" s="416" t="s">
        <v>748</v>
      </c>
      <c r="O13" s="415" t="s">
        <v>748</v>
      </c>
      <c r="P13" s="413">
        <v>9</v>
      </c>
      <c r="Q13" s="498" t="s">
        <v>14</v>
      </c>
      <c r="R13" s="530" t="s">
        <v>802</v>
      </c>
      <c r="S13" s="414" t="s">
        <v>757</v>
      </c>
      <c r="T13" s="415" t="s">
        <v>757</v>
      </c>
      <c r="U13" s="506">
        <v>9</v>
      </c>
      <c r="V13" s="497" t="s">
        <v>16</v>
      </c>
      <c r="W13" s="508" t="s">
        <v>877</v>
      </c>
      <c r="X13" s="509"/>
      <c r="Y13" s="509"/>
      <c r="Z13" s="413">
        <v>9</v>
      </c>
      <c r="AA13" s="498" t="s">
        <v>13</v>
      </c>
      <c r="AB13" s="473"/>
      <c r="AC13" s="410" t="s">
        <v>748</v>
      </c>
      <c r="AD13" s="411" t="s">
        <v>748</v>
      </c>
      <c r="AE13" s="417">
        <v>9</v>
      </c>
      <c r="AF13" s="510" t="s">
        <v>15</v>
      </c>
      <c r="AG13" s="575"/>
      <c r="AH13" s="418"/>
      <c r="AI13" s="418"/>
      <c r="AJ13" s="413">
        <v>9</v>
      </c>
      <c r="AK13" s="498" t="s">
        <v>17</v>
      </c>
      <c r="AL13" s="460" t="s">
        <v>934</v>
      </c>
      <c r="AM13" s="411" t="s">
        <v>748</v>
      </c>
      <c r="AN13" s="411" t="s">
        <v>748</v>
      </c>
      <c r="AO13" s="413">
        <v>9</v>
      </c>
      <c r="AP13" s="498" t="s">
        <v>13</v>
      </c>
      <c r="AQ13" s="473" t="s">
        <v>985</v>
      </c>
      <c r="AR13" s="411" t="s">
        <v>748</v>
      </c>
      <c r="AS13" s="411" t="s">
        <v>748</v>
      </c>
      <c r="AT13" s="417">
        <v>9</v>
      </c>
      <c r="AU13" s="497" t="s">
        <v>0</v>
      </c>
      <c r="AV13" s="470"/>
      <c r="AW13" s="418"/>
      <c r="AX13" s="418"/>
      <c r="AY13" s="413">
        <v>9</v>
      </c>
      <c r="AZ13" s="498" t="s">
        <v>12</v>
      </c>
      <c r="BA13" s="473"/>
      <c r="BB13" s="411" t="s">
        <v>748</v>
      </c>
      <c r="BC13" s="411" t="s">
        <v>748</v>
      </c>
      <c r="BD13" s="413">
        <v>9</v>
      </c>
      <c r="BE13" s="498" t="s">
        <v>12</v>
      </c>
      <c r="BF13" s="473" t="s">
        <v>879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497" t="s">
        <v>437</v>
      </c>
      <c r="C14" s="619" t="s">
        <v>928</v>
      </c>
      <c r="D14" s="528"/>
      <c r="E14" s="509"/>
      <c r="F14" s="413">
        <v>10</v>
      </c>
      <c r="G14" s="498" t="s">
        <v>16</v>
      </c>
      <c r="H14" s="478" t="s">
        <v>871</v>
      </c>
      <c r="I14" s="414" t="s">
        <v>748</v>
      </c>
      <c r="J14" s="415" t="s">
        <v>748</v>
      </c>
      <c r="K14" s="413">
        <v>10</v>
      </c>
      <c r="L14" s="498" t="s">
        <v>13</v>
      </c>
      <c r="M14" s="473" t="s">
        <v>1022</v>
      </c>
      <c r="N14" s="416" t="s">
        <v>748</v>
      </c>
      <c r="O14" s="415" t="s">
        <v>748</v>
      </c>
      <c r="P14" s="413">
        <v>10</v>
      </c>
      <c r="Q14" s="498" t="s">
        <v>15</v>
      </c>
      <c r="R14" s="476" t="s">
        <v>756</v>
      </c>
      <c r="S14" s="414" t="s">
        <v>757</v>
      </c>
      <c r="T14" s="415"/>
      <c r="U14" s="506">
        <v>10</v>
      </c>
      <c r="V14" s="497" t="s">
        <v>17</v>
      </c>
      <c r="W14" s="508"/>
      <c r="X14" s="509"/>
      <c r="Y14" s="509"/>
      <c r="Z14" s="413">
        <v>10</v>
      </c>
      <c r="AA14" s="498" t="s">
        <v>14</v>
      </c>
      <c r="AB14" s="472" t="s">
        <v>784</v>
      </c>
      <c r="AC14" s="410" t="s">
        <v>748</v>
      </c>
      <c r="AD14" s="411" t="s">
        <v>748</v>
      </c>
      <c r="AE14" s="417">
        <v>10</v>
      </c>
      <c r="AF14" s="510" t="s">
        <v>0</v>
      </c>
      <c r="AG14" s="560"/>
      <c r="AH14" s="418"/>
      <c r="AI14" s="418"/>
      <c r="AJ14" s="413">
        <v>10</v>
      </c>
      <c r="AK14" s="498" t="s">
        <v>12</v>
      </c>
      <c r="AL14" s="473" t="s">
        <v>978</v>
      </c>
      <c r="AM14" s="411" t="s">
        <v>748</v>
      </c>
      <c r="AN14" s="411" t="s">
        <v>748</v>
      </c>
      <c r="AO14" s="413">
        <v>10</v>
      </c>
      <c r="AP14" s="498" t="s">
        <v>14</v>
      </c>
      <c r="AQ14" s="473" t="s">
        <v>752</v>
      </c>
      <c r="AR14" s="411" t="s">
        <v>757</v>
      </c>
      <c r="AS14" s="411" t="s">
        <v>757</v>
      </c>
      <c r="AT14" s="417">
        <v>10</v>
      </c>
      <c r="AU14" s="497" t="s">
        <v>16</v>
      </c>
      <c r="AV14" s="470" t="s">
        <v>645</v>
      </c>
      <c r="AW14" s="418"/>
      <c r="AX14" s="418"/>
      <c r="AY14" s="413">
        <v>10</v>
      </c>
      <c r="AZ14" s="498" t="s">
        <v>13</v>
      </c>
      <c r="BA14" s="473" t="s">
        <v>986</v>
      </c>
      <c r="BB14" s="411" t="s">
        <v>748</v>
      </c>
      <c r="BC14" s="411" t="s">
        <v>748</v>
      </c>
      <c r="BD14" s="413">
        <v>10</v>
      </c>
      <c r="BE14" s="498" t="s">
        <v>13</v>
      </c>
      <c r="BF14" s="473" t="s">
        <v>988</v>
      </c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5">
        <v>11</v>
      </c>
      <c r="B15" s="497" t="s">
        <v>433</v>
      </c>
      <c r="C15" s="533"/>
      <c r="D15" s="528"/>
      <c r="E15" s="509"/>
      <c r="F15" s="413">
        <v>11</v>
      </c>
      <c r="G15" s="498" t="s">
        <v>17</v>
      </c>
      <c r="H15" s="532" t="s">
        <v>1016</v>
      </c>
      <c r="I15" s="414" t="s">
        <v>757</v>
      </c>
      <c r="J15" s="415" t="s">
        <v>757</v>
      </c>
      <c r="K15" s="413">
        <v>11</v>
      </c>
      <c r="L15" s="498" t="s">
        <v>14</v>
      </c>
      <c r="M15" s="473"/>
      <c r="N15" s="416" t="s">
        <v>748</v>
      </c>
      <c r="O15" s="415" t="s">
        <v>748</v>
      </c>
      <c r="P15" s="417">
        <v>11</v>
      </c>
      <c r="Q15" s="497" t="s">
        <v>0</v>
      </c>
      <c r="R15" s="474" t="s">
        <v>756</v>
      </c>
      <c r="S15" s="544"/>
      <c r="T15" s="545"/>
      <c r="U15" s="506">
        <v>11</v>
      </c>
      <c r="V15" s="497" t="s">
        <v>12</v>
      </c>
      <c r="W15" s="508"/>
      <c r="X15" s="509"/>
      <c r="Y15" s="509"/>
      <c r="Z15" s="413">
        <v>11</v>
      </c>
      <c r="AA15" s="498" t="s">
        <v>15</v>
      </c>
      <c r="AB15" s="475" t="s">
        <v>839</v>
      </c>
      <c r="AC15" s="411" t="s">
        <v>757</v>
      </c>
      <c r="AD15" s="411"/>
      <c r="AE15" s="413">
        <v>11</v>
      </c>
      <c r="AF15" s="389" t="s">
        <v>16</v>
      </c>
      <c r="AG15" s="505" t="s">
        <v>923</v>
      </c>
      <c r="AH15" s="416" t="s">
        <v>748</v>
      </c>
      <c r="AI15" s="411" t="s">
        <v>748</v>
      </c>
      <c r="AJ15" s="413">
        <v>11</v>
      </c>
      <c r="AK15" s="498" t="s">
        <v>13</v>
      </c>
      <c r="AL15" s="473"/>
      <c r="AM15" s="411" t="s">
        <v>748</v>
      </c>
      <c r="AN15" s="411" t="s">
        <v>748</v>
      </c>
      <c r="AO15" s="417">
        <v>11</v>
      </c>
      <c r="AP15" s="497" t="s">
        <v>15</v>
      </c>
      <c r="AQ15" s="562"/>
      <c r="AR15" s="418"/>
      <c r="AS15" s="418"/>
      <c r="AT15" s="417">
        <v>11</v>
      </c>
      <c r="AU15" s="497" t="s">
        <v>17</v>
      </c>
      <c r="AV15" s="470"/>
      <c r="AW15" s="418"/>
      <c r="AX15" s="418"/>
      <c r="AY15" s="417">
        <v>11</v>
      </c>
      <c r="AZ15" s="497" t="s">
        <v>14</v>
      </c>
      <c r="BA15" s="470" t="s">
        <v>646</v>
      </c>
      <c r="BB15" s="418"/>
      <c r="BC15" s="418"/>
      <c r="BD15" s="413">
        <v>11</v>
      </c>
      <c r="BE15" s="498" t="s">
        <v>14</v>
      </c>
      <c r="BF15" s="471"/>
      <c r="BG15" s="411" t="s">
        <v>757</v>
      </c>
      <c r="BH15" s="411" t="s">
        <v>757</v>
      </c>
      <c r="BI15" s="361"/>
      <c r="BJ15" s="361"/>
    </row>
    <row r="16" spans="1:62" ht="65.099999999999994" customHeight="1">
      <c r="A16" s="608">
        <v>12</v>
      </c>
      <c r="B16" s="498" t="s">
        <v>795</v>
      </c>
      <c r="C16" s="567" t="s">
        <v>1010</v>
      </c>
      <c r="D16" s="416" t="s">
        <v>748</v>
      </c>
      <c r="E16" s="411" t="s">
        <v>748</v>
      </c>
      <c r="F16" s="413">
        <v>12</v>
      </c>
      <c r="G16" s="498" t="s">
        <v>12</v>
      </c>
      <c r="H16" s="473" t="s">
        <v>1017</v>
      </c>
      <c r="I16" s="414" t="s">
        <v>757</v>
      </c>
      <c r="J16" s="415" t="s">
        <v>757</v>
      </c>
      <c r="K16" s="417">
        <v>12</v>
      </c>
      <c r="L16" s="497" t="s">
        <v>15</v>
      </c>
      <c r="M16" s="559"/>
      <c r="N16" s="544"/>
      <c r="O16" s="545"/>
      <c r="P16" s="417">
        <v>12</v>
      </c>
      <c r="Q16" s="497" t="s">
        <v>16</v>
      </c>
      <c r="R16" s="561" t="s">
        <v>834</v>
      </c>
      <c r="S16" s="544"/>
      <c r="T16" s="545"/>
      <c r="U16" s="506">
        <v>12</v>
      </c>
      <c r="V16" s="497" t="s">
        <v>13</v>
      </c>
      <c r="W16" s="508" t="s">
        <v>777</v>
      </c>
      <c r="X16" s="509"/>
      <c r="Y16" s="509"/>
      <c r="Z16" s="417">
        <v>12</v>
      </c>
      <c r="AA16" s="497" t="s">
        <v>0</v>
      </c>
      <c r="AB16" s="543"/>
      <c r="AC16" s="418"/>
      <c r="AD16" s="418"/>
      <c r="AE16" s="413">
        <v>12</v>
      </c>
      <c r="AF16" s="389" t="s">
        <v>17</v>
      </c>
      <c r="AG16" s="471" t="s">
        <v>883</v>
      </c>
      <c r="AH16" s="411" t="s">
        <v>757</v>
      </c>
      <c r="AI16" s="411" t="s">
        <v>757</v>
      </c>
      <c r="AJ16" s="417">
        <v>12</v>
      </c>
      <c r="AK16" s="497" t="s">
        <v>14</v>
      </c>
      <c r="AL16" s="576" t="s">
        <v>1042</v>
      </c>
      <c r="AM16" s="418"/>
      <c r="AN16" s="418"/>
      <c r="AO16" s="417">
        <v>12</v>
      </c>
      <c r="AP16" s="497" t="s">
        <v>0</v>
      </c>
      <c r="AQ16" s="474"/>
      <c r="AR16" s="418"/>
      <c r="AS16" s="418"/>
      <c r="AT16" s="506">
        <v>12</v>
      </c>
      <c r="AU16" s="497" t="s">
        <v>12</v>
      </c>
      <c r="AV16" s="470" t="s">
        <v>786</v>
      </c>
      <c r="AW16" s="509"/>
      <c r="AX16" s="509"/>
      <c r="AY16" s="417">
        <v>12</v>
      </c>
      <c r="AZ16" s="497" t="s">
        <v>15</v>
      </c>
      <c r="BA16" s="571"/>
      <c r="BB16" s="418"/>
      <c r="BC16" s="418"/>
      <c r="BD16" s="417">
        <v>12</v>
      </c>
      <c r="BE16" s="497" t="s">
        <v>15</v>
      </c>
      <c r="BF16" s="557"/>
      <c r="BG16" s="418"/>
      <c r="BH16" s="418"/>
      <c r="BI16" s="361"/>
      <c r="BJ16" s="361"/>
    </row>
    <row r="17" spans="1:62" ht="65.099999999999994" customHeight="1">
      <c r="A17" s="608">
        <v>13</v>
      </c>
      <c r="B17" s="498" t="s">
        <v>210</v>
      </c>
      <c r="C17" s="475" t="s">
        <v>1011</v>
      </c>
      <c r="D17" s="416" t="s">
        <v>748</v>
      </c>
      <c r="E17" s="411" t="s">
        <v>748</v>
      </c>
      <c r="F17" s="413">
        <v>13</v>
      </c>
      <c r="G17" s="498" t="s">
        <v>13</v>
      </c>
      <c r="H17" s="473"/>
      <c r="I17" s="414" t="s">
        <v>757</v>
      </c>
      <c r="J17" s="415" t="s">
        <v>757</v>
      </c>
      <c r="K17" s="417">
        <v>13</v>
      </c>
      <c r="L17" s="497" t="s">
        <v>0</v>
      </c>
      <c r="M17" s="543"/>
      <c r="N17" s="544"/>
      <c r="O17" s="545"/>
      <c r="P17" s="413">
        <v>13</v>
      </c>
      <c r="Q17" s="498" t="s">
        <v>210</v>
      </c>
      <c r="R17" s="476"/>
      <c r="S17" s="414" t="s">
        <v>748</v>
      </c>
      <c r="T17" s="415" t="s">
        <v>748</v>
      </c>
      <c r="U17" s="506">
        <v>13</v>
      </c>
      <c r="V17" s="497" t="s">
        <v>14</v>
      </c>
      <c r="W17" s="508" t="s">
        <v>777</v>
      </c>
      <c r="X17" s="509"/>
      <c r="Y17" s="509"/>
      <c r="Z17" s="417">
        <v>13</v>
      </c>
      <c r="AA17" s="497" t="s">
        <v>16</v>
      </c>
      <c r="AB17" s="474" t="s">
        <v>838</v>
      </c>
      <c r="AC17" s="418"/>
      <c r="AD17" s="418"/>
      <c r="AE17" s="413">
        <v>13</v>
      </c>
      <c r="AF17" s="389" t="s">
        <v>12</v>
      </c>
      <c r="AG17" s="473" t="s">
        <v>897</v>
      </c>
      <c r="AH17" s="411" t="s">
        <v>757</v>
      </c>
      <c r="AI17" s="411" t="s">
        <v>757</v>
      </c>
      <c r="AJ17" s="417">
        <v>13</v>
      </c>
      <c r="AK17" s="497" t="s">
        <v>15</v>
      </c>
      <c r="AL17" s="560"/>
      <c r="AM17" s="418"/>
      <c r="AN17" s="418"/>
      <c r="AO17" s="413">
        <v>13</v>
      </c>
      <c r="AP17" s="498" t="s">
        <v>16</v>
      </c>
      <c r="AQ17" s="473" t="s">
        <v>799</v>
      </c>
      <c r="AR17" s="411" t="s">
        <v>748</v>
      </c>
      <c r="AS17" s="570" t="s">
        <v>748</v>
      </c>
      <c r="AT17" s="568">
        <v>13</v>
      </c>
      <c r="AU17" s="569" t="s">
        <v>13</v>
      </c>
      <c r="AV17" s="614" t="s">
        <v>1045</v>
      </c>
      <c r="AW17" s="570" t="s">
        <v>748</v>
      </c>
      <c r="AX17" s="570" t="s">
        <v>748</v>
      </c>
      <c r="AY17" s="417">
        <v>13</v>
      </c>
      <c r="AZ17" s="497" t="s">
        <v>0</v>
      </c>
      <c r="BA17" s="560"/>
      <c r="BB17" s="418"/>
      <c r="BC17" s="418"/>
      <c r="BD17" s="417">
        <v>13</v>
      </c>
      <c r="BE17" s="497" t="s">
        <v>0</v>
      </c>
      <c r="BF17" s="470"/>
      <c r="BG17" s="418"/>
      <c r="BH17" s="418"/>
      <c r="BI17" s="361"/>
      <c r="BJ17" s="361"/>
    </row>
    <row r="18" spans="1:62" ht="65.099999999999994" customHeight="1">
      <c r="A18" s="608">
        <v>14</v>
      </c>
      <c r="B18" s="498" t="s">
        <v>130</v>
      </c>
      <c r="C18" s="621"/>
      <c r="D18" s="416" t="s">
        <v>748</v>
      </c>
      <c r="E18" s="411" t="s">
        <v>748</v>
      </c>
      <c r="F18" s="413">
        <v>14</v>
      </c>
      <c r="G18" s="498" t="s">
        <v>14</v>
      </c>
      <c r="H18" s="480" t="s">
        <v>127</v>
      </c>
      <c r="I18" s="414" t="s">
        <v>748</v>
      </c>
      <c r="J18" s="415" t="s">
        <v>748</v>
      </c>
      <c r="K18" s="413">
        <v>14</v>
      </c>
      <c r="L18" s="498" t="s">
        <v>16</v>
      </c>
      <c r="M18" s="476" t="s">
        <v>1023</v>
      </c>
      <c r="N18" s="414" t="s">
        <v>748</v>
      </c>
      <c r="O18" s="415" t="s">
        <v>748</v>
      </c>
      <c r="P18" s="413">
        <v>14</v>
      </c>
      <c r="Q18" s="498" t="s">
        <v>12</v>
      </c>
      <c r="R18" s="473" t="s">
        <v>979</v>
      </c>
      <c r="S18" s="411" t="s">
        <v>748</v>
      </c>
      <c r="T18" s="411" t="s">
        <v>748</v>
      </c>
      <c r="U18" s="506">
        <v>14</v>
      </c>
      <c r="V18" s="497" t="s">
        <v>15</v>
      </c>
      <c r="W18" s="508"/>
      <c r="X18" s="509"/>
      <c r="Y18" s="509"/>
      <c r="Z18" s="413">
        <v>14</v>
      </c>
      <c r="AA18" s="498" t="s">
        <v>17</v>
      </c>
      <c r="AB18" s="547" t="s">
        <v>785</v>
      </c>
      <c r="AC18" s="411" t="s">
        <v>748</v>
      </c>
      <c r="AD18" s="411" t="s">
        <v>748</v>
      </c>
      <c r="AE18" s="413">
        <v>14</v>
      </c>
      <c r="AF18" s="389" t="s">
        <v>13</v>
      </c>
      <c r="AG18" s="473" t="s">
        <v>983</v>
      </c>
      <c r="AH18" s="411" t="s">
        <v>757</v>
      </c>
      <c r="AI18" s="411" t="s">
        <v>757</v>
      </c>
      <c r="AJ18" s="417">
        <v>14</v>
      </c>
      <c r="AK18" s="497" t="s">
        <v>0</v>
      </c>
      <c r="AL18" s="557" t="s">
        <v>854</v>
      </c>
      <c r="AM18" s="418"/>
      <c r="AN18" s="418"/>
      <c r="AO18" s="413">
        <v>14</v>
      </c>
      <c r="AP18" s="498" t="s">
        <v>17</v>
      </c>
      <c r="AQ18" s="475"/>
      <c r="AR18" s="411" t="s">
        <v>748</v>
      </c>
      <c r="AS18" s="411" t="s">
        <v>748</v>
      </c>
      <c r="AT18" s="413">
        <v>14</v>
      </c>
      <c r="AU18" s="498" t="s">
        <v>14</v>
      </c>
      <c r="AV18" s="473" t="s">
        <v>950</v>
      </c>
      <c r="AW18" s="411" t="s">
        <v>748</v>
      </c>
      <c r="AX18" s="411" t="s">
        <v>748</v>
      </c>
      <c r="AY18" s="413">
        <v>14</v>
      </c>
      <c r="AZ18" s="498" t="s">
        <v>16</v>
      </c>
      <c r="BA18" s="476"/>
      <c r="BB18" s="411" t="s">
        <v>748</v>
      </c>
      <c r="BC18" s="411" t="s">
        <v>748</v>
      </c>
      <c r="BD18" s="413">
        <v>14</v>
      </c>
      <c r="BE18" s="498" t="s">
        <v>16</v>
      </c>
      <c r="BF18" s="473" t="s">
        <v>819</v>
      </c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8">
        <v>15</v>
      </c>
      <c r="B19" s="498" t="s">
        <v>247</v>
      </c>
      <c r="C19" s="505"/>
      <c r="D19" s="416" t="s">
        <v>748</v>
      </c>
      <c r="E19" s="411" t="s">
        <v>748</v>
      </c>
      <c r="F19" s="417">
        <v>15</v>
      </c>
      <c r="G19" s="497" t="s">
        <v>15</v>
      </c>
      <c r="H19" s="552"/>
      <c r="I19" s="544"/>
      <c r="J19" s="545"/>
      <c r="K19" s="413">
        <v>15</v>
      </c>
      <c r="L19" s="498" t="s">
        <v>17</v>
      </c>
      <c r="M19" s="473" t="s">
        <v>850</v>
      </c>
      <c r="N19" s="414" t="s">
        <v>748</v>
      </c>
      <c r="O19" s="415" t="s">
        <v>748</v>
      </c>
      <c r="P19" s="413">
        <v>15</v>
      </c>
      <c r="Q19" s="498" t="s">
        <v>13</v>
      </c>
      <c r="R19" s="473" t="s">
        <v>981</v>
      </c>
      <c r="S19" s="411" t="s">
        <v>748</v>
      </c>
      <c r="T19" s="411" t="s">
        <v>748</v>
      </c>
      <c r="U19" s="417">
        <v>15</v>
      </c>
      <c r="V19" s="497" t="s">
        <v>0</v>
      </c>
      <c r="W19" s="508"/>
      <c r="X19" s="418"/>
      <c r="Y19" s="418"/>
      <c r="Z19" s="413">
        <v>15</v>
      </c>
      <c r="AA19" s="498" t="s">
        <v>12</v>
      </c>
      <c r="AB19" s="473" t="s">
        <v>841</v>
      </c>
      <c r="AC19" s="411" t="s">
        <v>748</v>
      </c>
      <c r="AD19" s="411" t="s">
        <v>748</v>
      </c>
      <c r="AE19" s="413">
        <v>15</v>
      </c>
      <c r="AF19" s="389" t="s">
        <v>14</v>
      </c>
      <c r="AG19" s="476" t="s">
        <v>840</v>
      </c>
      <c r="AH19" s="411" t="s">
        <v>757</v>
      </c>
      <c r="AI19" s="411"/>
      <c r="AJ19" s="413">
        <v>15</v>
      </c>
      <c r="AK19" s="498" t="s">
        <v>16</v>
      </c>
      <c r="AL19" s="472"/>
      <c r="AM19" s="411" t="s">
        <v>748</v>
      </c>
      <c r="AN19" s="411" t="s">
        <v>748</v>
      </c>
      <c r="AO19" s="413">
        <v>15</v>
      </c>
      <c r="AP19" s="498" t="s">
        <v>12</v>
      </c>
      <c r="AQ19" s="473" t="s">
        <v>857</v>
      </c>
      <c r="AR19" s="411" t="s">
        <v>748</v>
      </c>
      <c r="AS19" s="411" t="s">
        <v>748</v>
      </c>
      <c r="AT19" s="417">
        <v>15</v>
      </c>
      <c r="AU19" s="497" t="s">
        <v>15</v>
      </c>
      <c r="AV19" s="470"/>
      <c r="AW19" s="418"/>
      <c r="AX19" s="418"/>
      <c r="AY19" s="413">
        <v>15</v>
      </c>
      <c r="AZ19" s="498" t="s">
        <v>17</v>
      </c>
      <c r="BA19" s="476"/>
      <c r="BB19" s="411" t="s">
        <v>748</v>
      </c>
      <c r="BC19" s="411" t="s">
        <v>748</v>
      </c>
      <c r="BD19" s="413">
        <v>15</v>
      </c>
      <c r="BE19" s="498" t="s">
        <v>17</v>
      </c>
      <c r="BF19" s="473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8">
        <v>16</v>
      </c>
      <c r="B20" s="498" t="s">
        <v>249</v>
      </c>
      <c r="C20" s="476" t="s">
        <v>849</v>
      </c>
      <c r="D20" s="416" t="s">
        <v>757</v>
      </c>
      <c r="E20" s="411" t="s">
        <v>757</v>
      </c>
      <c r="F20" s="417">
        <v>16</v>
      </c>
      <c r="G20" s="497" t="s">
        <v>0</v>
      </c>
      <c r="H20" s="553"/>
      <c r="I20" s="544"/>
      <c r="J20" s="545"/>
      <c r="K20" s="413">
        <v>16</v>
      </c>
      <c r="L20" s="498" t="s">
        <v>12</v>
      </c>
      <c r="M20" s="473" t="s">
        <v>1024</v>
      </c>
      <c r="N20" s="414" t="s">
        <v>748</v>
      </c>
      <c r="O20" s="415" t="s">
        <v>748</v>
      </c>
      <c r="P20" s="413">
        <v>16</v>
      </c>
      <c r="Q20" s="498" t="s">
        <v>14</v>
      </c>
      <c r="R20" s="477" t="s">
        <v>1051</v>
      </c>
      <c r="S20" s="411" t="s">
        <v>748</v>
      </c>
      <c r="T20" s="411" t="s">
        <v>748</v>
      </c>
      <c r="U20" s="417">
        <v>16</v>
      </c>
      <c r="V20" s="497" t="s">
        <v>16</v>
      </c>
      <c r="W20" s="470" t="s">
        <v>777</v>
      </c>
      <c r="X20" s="418"/>
      <c r="Y20" s="418"/>
      <c r="Z20" s="413">
        <v>16</v>
      </c>
      <c r="AA20" s="498" t="s">
        <v>13</v>
      </c>
      <c r="AB20" s="473"/>
      <c r="AC20" s="411" t="s">
        <v>748</v>
      </c>
      <c r="AD20" s="411" t="s">
        <v>748</v>
      </c>
      <c r="AE20" s="417">
        <v>16</v>
      </c>
      <c r="AF20" s="510" t="s">
        <v>15</v>
      </c>
      <c r="AG20" s="576"/>
      <c r="AH20" s="418"/>
      <c r="AI20" s="418"/>
      <c r="AJ20" s="413">
        <v>16</v>
      </c>
      <c r="AK20" s="498" t="s">
        <v>17</v>
      </c>
      <c r="AL20" s="475" t="s">
        <v>870</v>
      </c>
      <c r="AM20" s="411" t="s">
        <v>748</v>
      </c>
      <c r="AN20" s="411" t="s">
        <v>748</v>
      </c>
      <c r="AO20" s="413">
        <v>16</v>
      </c>
      <c r="AP20" s="498" t="s">
        <v>13</v>
      </c>
      <c r="AQ20" s="473"/>
      <c r="AR20" s="411" t="s">
        <v>748</v>
      </c>
      <c r="AS20" s="411" t="s">
        <v>748</v>
      </c>
      <c r="AT20" s="417">
        <v>16</v>
      </c>
      <c r="AU20" s="497" t="s">
        <v>0</v>
      </c>
      <c r="AV20" s="592"/>
      <c r="AW20" s="511"/>
      <c r="AX20" s="418"/>
      <c r="AY20" s="413">
        <v>16</v>
      </c>
      <c r="AZ20" s="498" t="s">
        <v>12</v>
      </c>
      <c r="BA20" s="473" t="s">
        <v>855</v>
      </c>
      <c r="BB20" s="411" t="s">
        <v>748</v>
      </c>
      <c r="BC20" s="411" t="s">
        <v>748</v>
      </c>
      <c r="BD20" s="413">
        <v>16</v>
      </c>
      <c r="BE20" s="498" t="s">
        <v>12</v>
      </c>
      <c r="BF20" s="473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497" t="s">
        <v>437</v>
      </c>
      <c r="C21" s="534"/>
      <c r="D21" s="511"/>
      <c r="E21" s="418"/>
      <c r="F21" s="413">
        <v>17</v>
      </c>
      <c r="G21" s="498" t="s">
        <v>16</v>
      </c>
      <c r="H21" s="473" t="s">
        <v>887</v>
      </c>
      <c r="I21" s="414" t="s">
        <v>748</v>
      </c>
      <c r="J21" s="415" t="s">
        <v>748</v>
      </c>
      <c r="K21" s="413">
        <v>17</v>
      </c>
      <c r="L21" s="498" t="s">
        <v>13</v>
      </c>
      <c r="M21" s="473"/>
      <c r="N21" s="414" t="s">
        <v>748</v>
      </c>
      <c r="O21" s="415" t="s">
        <v>748</v>
      </c>
      <c r="P21" s="417">
        <v>17</v>
      </c>
      <c r="Q21" s="497" t="s">
        <v>15</v>
      </c>
      <c r="R21" s="562"/>
      <c r="S21" s="563"/>
      <c r="T21" s="564"/>
      <c r="U21" s="506">
        <v>17</v>
      </c>
      <c r="V21" s="497" t="s">
        <v>17</v>
      </c>
      <c r="W21" s="508"/>
      <c r="X21" s="509"/>
      <c r="Y21" s="509"/>
      <c r="Z21" s="413">
        <v>17</v>
      </c>
      <c r="AA21" s="498" t="s">
        <v>14</v>
      </c>
      <c r="AB21" s="473" t="s">
        <v>856</v>
      </c>
      <c r="AC21" s="411" t="s">
        <v>748</v>
      </c>
      <c r="AD21" s="411" t="s">
        <v>748</v>
      </c>
      <c r="AE21" s="417">
        <v>17</v>
      </c>
      <c r="AF21" s="510" t="s">
        <v>0</v>
      </c>
      <c r="AG21" s="474"/>
      <c r="AH21" s="418"/>
      <c r="AI21" s="418"/>
      <c r="AJ21" s="413">
        <v>17</v>
      </c>
      <c r="AK21" s="498" t="s">
        <v>12</v>
      </c>
      <c r="AL21" s="473"/>
      <c r="AM21" s="411" t="s">
        <v>748</v>
      </c>
      <c r="AN21" s="411" t="s">
        <v>748</v>
      </c>
      <c r="AO21" s="413">
        <v>17</v>
      </c>
      <c r="AP21" s="498" t="s">
        <v>14</v>
      </c>
      <c r="AQ21" s="473" t="s">
        <v>858</v>
      </c>
      <c r="AR21" s="411" t="s">
        <v>757</v>
      </c>
      <c r="AS21" s="411" t="s">
        <v>757</v>
      </c>
      <c r="AT21" s="413">
        <v>17</v>
      </c>
      <c r="AU21" s="498" t="s">
        <v>16</v>
      </c>
      <c r="AV21" s="475" t="s">
        <v>894</v>
      </c>
      <c r="AW21" s="416" t="s">
        <v>748</v>
      </c>
      <c r="AX21" s="411" t="s">
        <v>748</v>
      </c>
      <c r="AY21" s="413">
        <v>17</v>
      </c>
      <c r="AZ21" s="498" t="s">
        <v>13</v>
      </c>
      <c r="BA21" s="473"/>
      <c r="BB21" s="411" t="s">
        <v>748</v>
      </c>
      <c r="BC21" s="411" t="s">
        <v>748</v>
      </c>
      <c r="BD21" s="413">
        <v>17</v>
      </c>
      <c r="BE21" s="498" t="s">
        <v>13</v>
      </c>
      <c r="BF21" s="473"/>
      <c r="BG21" s="411" t="s">
        <v>748</v>
      </c>
      <c r="BH21" s="411" t="s">
        <v>748</v>
      </c>
      <c r="BI21" s="361"/>
      <c r="BJ21" s="361"/>
    </row>
    <row r="22" spans="1:62" ht="65.099999999999994" customHeight="1">
      <c r="A22" s="606">
        <v>18</v>
      </c>
      <c r="B22" s="497" t="s">
        <v>433</v>
      </c>
      <c r="C22" s="529"/>
      <c r="D22" s="511"/>
      <c r="E22" s="418"/>
      <c r="F22" s="413">
        <v>18</v>
      </c>
      <c r="G22" s="498" t="s">
        <v>17</v>
      </c>
      <c r="H22" s="505" t="s">
        <v>1018</v>
      </c>
      <c r="I22" s="416" t="s">
        <v>748</v>
      </c>
      <c r="J22" s="416" t="s">
        <v>748</v>
      </c>
      <c r="K22" s="413">
        <v>18</v>
      </c>
      <c r="L22" s="498" t="s">
        <v>14</v>
      </c>
      <c r="M22" s="472" t="s">
        <v>899</v>
      </c>
      <c r="N22" s="414" t="s">
        <v>757</v>
      </c>
      <c r="O22" s="415" t="s">
        <v>757</v>
      </c>
      <c r="P22" s="417">
        <v>18</v>
      </c>
      <c r="Q22" s="497" t="s">
        <v>0</v>
      </c>
      <c r="R22" s="474"/>
      <c r="S22" s="565"/>
      <c r="T22" s="566"/>
      <c r="U22" s="506">
        <v>18</v>
      </c>
      <c r="V22" s="497" t="s">
        <v>12</v>
      </c>
      <c r="W22" s="508" t="s">
        <v>1030</v>
      </c>
      <c r="X22" s="509"/>
      <c r="Y22" s="509"/>
      <c r="Z22" s="417">
        <v>18</v>
      </c>
      <c r="AA22" s="497" t="s">
        <v>15</v>
      </c>
      <c r="AB22" s="470"/>
      <c r="AC22" s="418"/>
      <c r="AD22" s="418"/>
      <c r="AE22" s="413">
        <v>18</v>
      </c>
      <c r="AF22" s="389" t="s">
        <v>16</v>
      </c>
      <c r="AG22" s="476" t="s">
        <v>769</v>
      </c>
      <c r="AH22" s="411" t="s">
        <v>748</v>
      </c>
      <c r="AI22" s="411" t="s">
        <v>748</v>
      </c>
      <c r="AJ22" s="413">
        <v>18</v>
      </c>
      <c r="AK22" s="498" t="s">
        <v>13</v>
      </c>
      <c r="AL22" s="473"/>
      <c r="AM22" s="411" t="s">
        <v>748</v>
      </c>
      <c r="AN22" s="411" t="s">
        <v>748</v>
      </c>
      <c r="AO22" s="417">
        <v>18</v>
      </c>
      <c r="AP22" s="497" t="s">
        <v>15</v>
      </c>
      <c r="AQ22" s="583"/>
      <c r="AR22" s="418"/>
      <c r="AS22" s="418"/>
      <c r="AT22" s="413">
        <v>18</v>
      </c>
      <c r="AU22" s="498" t="s">
        <v>17</v>
      </c>
      <c r="AV22" s="475" t="s">
        <v>905</v>
      </c>
      <c r="AW22" s="416" t="s">
        <v>748</v>
      </c>
      <c r="AX22" s="411" t="s">
        <v>748</v>
      </c>
      <c r="AY22" s="413">
        <v>18</v>
      </c>
      <c r="AZ22" s="498" t="s">
        <v>14</v>
      </c>
      <c r="BA22" s="477" t="s">
        <v>886</v>
      </c>
      <c r="BB22" s="411" t="s">
        <v>757</v>
      </c>
      <c r="BC22" s="411" t="s">
        <v>757</v>
      </c>
      <c r="BD22" s="413">
        <v>18</v>
      </c>
      <c r="BE22" s="498" t="s">
        <v>14</v>
      </c>
      <c r="BF22" s="505" t="s">
        <v>880</v>
      </c>
      <c r="BG22" s="411" t="s">
        <v>757</v>
      </c>
      <c r="BH22" s="411"/>
      <c r="BI22" s="361"/>
      <c r="BJ22" s="361"/>
    </row>
    <row r="23" spans="1:62" ht="65.099999999999994" customHeight="1">
      <c r="A23" s="608">
        <v>19</v>
      </c>
      <c r="B23" s="498" t="s">
        <v>795</v>
      </c>
      <c r="C23" s="530" t="s">
        <v>1013</v>
      </c>
      <c r="D23" s="416" t="s">
        <v>748</v>
      </c>
      <c r="E23" s="411" t="s">
        <v>748</v>
      </c>
      <c r="F23" s="413">
        <v>19</v>
      </c>
      <c r="G23" s="498" t="s">
        <v>12</v>
      </c>
      <c r="H23" s="473" t="s">
        <v>999</v>
      </c>
      <c r="I23" s="416" t="s">
        <v>748</v>
      </c>
      <c r="J23" s="416" t="s">
        <v>748</v>
      </c>
      <c r="K23" s="417">
        <v>19</v>
      </c>
      <c r="L23" s="497" t="s">
        <v>15</v>
      </c>
      <c r="M23" s="560"/>
      <c r="N23" s="544"/>
      <c r="O23" s="545"/>
      <c r="P23" s="413">
        <v>19</v>
      </c>
      <c r="Q23" s="498" t="s">
        <v>16</v>
      </c>
      <c r="R23" s="476" t="s">
        <v>873</v>
      </c>
      <c r="S23" s="414" t="s">
        <v>748</v>
      </c>
      <c r="T23" s="415" t="s">
        <v>748</v>
      </c>
      <c r="U23" s="506">
        <v>19</v>
      </c>
      <c r="V23" s="497" t="s">
        <v>13</v>
      </c>
      <c r="W23" s="548"/>
      <c r="X23" s="509"/>
      <c r="Y23" s="509"/>
      <c r="Z23" s="417">
        <v>19</v>
      </c>
      <c r="AA23" s="497" t="s">
        <v>0</v>
      </c>
      <c r="AB23" s="543"/>
      <c r="AC23" s="418"/>
      <c r="AD23" s="418"/>
      <c r="AE23" s="417">
        <v>19</v>
      </c>
      <c r="AF23" s="510" t="s">
        <v>17</v>
      </c>
      <c r="AG23" s="470" t="s">
        <v>913</v>
      </c>
      <c r="AH23" s="418"/>
      <c r="AI23" s="418"/>
      <c r="AJ23" s="413">
        <v>19</v>
      </c>
      <c r="AK23" s="498" t="s">
        <v>14</v>
      </c>
      <c r="AL23" s="472" t="s">
        <v>816</v>
      </c>
      <c r="AM23" s="411" t="s">
        <v>757</v>
      </c>
      <c r="AN23" s="411" t="s">
        <v>757</v>
      </c>
      <c r="AO23" s="417">
        <v>19</v>
      </c>
      <c r="AP23" s="497" t="s">
        <v>0</v>
      </c>
      <c r="AQ23" s="584"/>
      <c r="AR23" s="418"/>
      <c r="AS23" s="418"/>
      <c r="AT23" s="413">
        <v>19</v>
      </c>
      <c r="AU23" s="498" t="s">
        <v>12</v>
      </c>
      <c r="AV23" s="473" t="s">
        <v>921</v>
      </c>
      <c r="AW23" s="416" t="s">
        <v>748</v>
      </c>
      <c r="AX23" s="411" t="s">
        <v>748</v>
      </c>
      <c r="AY23" s="417">
        <v>19</v>
      </c>
      <c r="AZ23" s="497" t="s">
        <v>15</v>
      </c>
      <c r="BA23" s="562"/>
      <c r="BB23" s="418"/>
      <c r="BC23" s="418"/>
      <c r="BD23" s="417">
        <v>19</v>
      </c>
      <c r="BE23" s="497" t="s">
        <v>15</v>
      </c>
      <c r="BF23" s="470"/>
      <c r="BG23" s="418"/>
      <c r="BH23" s="418"/>
      <c r="BI23" s="361"/>
      <c r="BJ23" s="361"/>
    </row>
    <row r="24" spans="1:62" ht="65.099999999999994" customHeight="1">
      <c r="A24" s="608">
        <v>20</v>
      </c>
      <c r="B24" s="498" t="s">
        <v>210</v>
      </c>
      <c r="C24" s="473" t="s">
        <v>895</v>
      </c>
      <c r="D24" s="416" t="s">
        <v>748</v>
      </c>
      <c r="E24" s="411" t="s">
        <v>748</v>
      </c>
      <c r="F24" s="413">
        <v>20</v>
      </c>
      <c r="G24" s="498" t="s">
        <v>13</v>
      </c>
      <c r="H24" s="623" t="s">
        <v>845</v>
      </c>
      <c r="I24" s="416" t="s">
        <v>748</v>
      </c>
      <c r="J24" s="416" t="s">
        <v>748</v>
      </c>
      <c r="K24" s="417">
        <v>20</v>
      </c>
      <c r="L24" s="497" t="s">
        <v>0</v>
      </c>
      <c r="M24" s="474"/>
      <c r="N24" s="544"/>
      <c r="O24" s="545"/>
      <c r="P24" s="413">
        <v>20</v>
      </c>
      <c r="Q24" s="498" t="s">
        <v>17</v>
      </c>
      <c r="R24" s="472" t="s">
        <v>851</v>
      </c>
      <c r="S24" s="414" t="s">
        <v>748</v>
      </c>
      <c r="T24" s="415" t="s">
        <v>748</v>
      </c>
      <c r="U24" s="417">
        <v>20</v>
      </c>
      <c r="V24" s="497" t="s">
        <v>14</v>
      </c>
      <c r="W24" s="470"/>
      <c r="X24" s="418"/>
      <c r="Y24" s="418"/>
      <c r="Z24" s="417">
        <v>20</v>
      </c>
      <c r="AA24" s="497" t="s">
        <v>16</v>
      </c>
      <c r="AB24" s="543" t="s">
        <v>808</v>
      </c>
      <c r="AC24" s="501"/>
      <c r="AD24" s="501"/>
      <c r="AE24" s="413">
        <v>20</v>
      </c>
      <c r="AF24" s="389" t="s">
        <v>12</v>
      </c>
      <c r="AG24" s="473" t="s">
        <v>1038</v>
      </c>
      <c r="AH24" s="411" t="s">
        <v>748</v>
      </c>
      <c r="AI24" s="411" t="s">
        <v>748</v>
      </c>
      <c r="AJ24" s="417">
        <v>20</v>
      </c>
      <c r="AK24" s="497" t="s">
        <v>15</v>
      </c>
      <c r="AL24" s="470" t="s">
        <v>647</v>
      </c>
      <c r="AM24" s="418"/>
      <c r="AN24" s="509"/>
      <c r="AO24" s="413">
        <v>20</v>
      </c>
      <c r="AP24" s="498" t="s">
        <v>16</v>
      </c>
      <c r="AQ24" s="585" t="s">
        <v>769</v>
      </c>
      <c r="AR24" s="411" t="s">
        <v>748</v>
      </c>
      <c r="AS24" s="411" t="s">
        <v>748</v>
      </c>
      <c r="AT24" s="413">
        <v>20</v>
      </c>
      <c r="AU24" s="498" t="s">
        <v>13</v>
      </c>
      <c r="AV24" s="473"/>
      <c r="AW24" s="416" t="s">
        <v>748</v>
      </c>
      <c r="AX24" s="411" t="s">
        <v>748</v>
      </c>
      <c r="AY24" s="417">
        <v>20</v>
      </c>
      <c r="AZ24" s="497" t="s">
        <v>0</v>
      </c>
      <c r="BA24" s="596"/>
      <c r="BB24" s="418"/>
      <c r="BC24" s="418"/>
      <c r="BD24" s="417">
        <v>20</v>
      </c>
      <c r="BE24" s="497" t="s">
        <v>0</v>
      </c>
      <c r="BF24" s="470"/>
      <c r="BG24" s="418"/>
      <c r="BH24" s="418"/>
      <c r="BI24" s="361"/>
      <c r="BJ24" s="361"/>
    </row>
    <row r="25" spans="1:62" ht="65.099999999999994" customHeight="1">
      <c r="A25" s="608">
        <v>21</v>
      </c>
      <c r="B25" s="498" t="s">
        <v>130</v>
      </c>
      <c r="C25" s="473" t="s">
        <v>1014</v>
      </c>
      <c r="D25" s="416" t="s">
        <v>748</v>
      </c>
      <c r="E25" s="411" t="s">
        <v>748</v>
      </c>
      <c r="F25" s="413">
        <v>21</v>
      </c>
      <c r="G25" s="498" t="s">
        <v>14</v>
      </c>
      <c r="H25" s="472" t="s">
        <v>1000</v>
      </c>
      <c r="I25" s="416" t="s">
        <v>748</v>
      </c>
      <c r="J25" s="415"/>
      <c r="K25" s="413">
        <v>21</v>
      </c>
      <c r="L25" s="498" t="s">
        <v>16</v>
      </c>
      <c r="M25" s="460" t="s">
        <v>868</v>
      </c>
      <c r="N25" s="414" t="s">
        <v>748</v>
      </c>
      <c r="O25" s="415" t="s">
        <v>748</v>
      </c>
      <c r="P25" s="413">
        <v>21</v>
      </c>
      <c r="Q25" s="498" t="s">
        <v>12</v>
      </c>
      <c r="R25" s="554" t="s">
        <v>1052</v>
      </c>
      <c r="S25" s="411" t="s">
        <v>748</v>
      </c>
      <c r="T25" s="411" t="s">
        <v>748</v>
      </c>
      <c r="U25" s="417">
        <v>21</v>
      </c>
      <c r="V25" s="497" t="s">
        <v>15</v>
      </c>
      <c r="W25" s="549"/>
      <c r="X25" s="511"/>
      <c r="Y25" s="418"/>
      <c r="Z25" s="413">
        <v>21</v>
      </c>
      <c r="AA25" s="498" t="s">
        <v>17</v>
      </c>
      <c r="AB25" s="476"/>
      <c r="AC25" s="411" t="s">
        <v>748</v>
      </c>
      <c r="AD25" s="411" t="s">
        <v>748</v>
      </c>
      <c r="AE25" s="413">
        <v>21</v>
      </c>
      <c r="AF25" s="389" t="s">
        <v>13</v>
      </c>
      <c r="AG25" s="473"/>
      <c r="AH25" s="411" t="s">
        <v>748</v>
      </c>
      <c r="AI25" s="411" t="s">
        <v>748</v>
      </c>
      <c r="AJ25" s="417">
        <v>21</v>
      </c>
      <c r="AK25" s="497" t="s">
        <v>0</v>
      </c>
      <c r="AL25" s="543"/>
      <c r="AM25" s="418"/>
      <c r="AN25" s="501"/>
      <c r="AO25" s="413">
        <v>21</v>
      </c>
      <c r="AP25" s="498" t="s">
        <v>17</v>
      </c>
      <c r="AQ25" s="550"/>
      <c r="AR25" s="411" t="s">
        <v>748</v>
      </c>
      <c r="AS25" s="411" t="s">
        <v>748</v>
      </c>
      <c r="AT25" s="413">
        <v>21</v>
      </c>
      <c r="AU25" s="498" t="s">
        <v>14</v>
      </c>
      <c r="AV25" s="471" t="s">
        <v>867</v>
      </c>
      <c r="AW25" s="411" t="s">
        <v>757</v>
      </c>
      <c r="AX25" s="411" t="s">
        <v>757</v>
      </c>
      <c r="AY25" s="413">
        <v>21</v>
      </c>
      <c r="AZ25" s="498" t="s">
        <v>16</v>
      </c>
      <c r="BA25" s="475" t="s">
        <v>842</v>
      </c>
      <c r="BB25" s="411" t="s">
        <v>748</v>
      </c>
      <c r="BC25" s="411" t="s">
        <v>748</v>
      </c>
      <c r="BD25" s="417">
        <v>21</v>
      </c>
      <c r="BE25" s="497" t="s">
        <v>16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498" t="s">
        <v>247</v>
      </c>
      <c r="C26" s="473"/>
      <c r="D26" s="416" t="s">
        <v>748</v>
      </c>
      <c r="E26" s="411" t="s">
        <v>748</v>
      </c>
      <c r="F26" s="417">
        <v>22</v>
      </c>
      <c r="G26" s="497" t="s">
        <v>15</v>
      </c>
      <c r="H26" s="555"/>
      <c r="I26" s="544"/>
      <c r="J26" s="545"/>
      <c r="K26" s="413">
        <v>22</v>
      </c>
      <c r="L26" s="498" t="s">
        <v>17</v>
      </c>
      <c r="M26" s="505"/>
      <c r="N26" s="414" t="s">
        <v>748</v>
      </c>
      <c r="O26" s="415" t="s">
        <v>748</v>
      </c>
      <c r="P26" s="417">
        <v>22</v>
      </c>
      <c r="Q26" s="497" t="s">
        <v>13</v>
      </c>
      <c r="R26" s="562" t="s">
        <v>1027</v>
      </c>
      <c r="S26" s="418"/>
      <c r="T26" s="418"/>
      <c r="U26" s="417">
        <v>22</v>
      </c>
      <c r="V26" s="497" t="s">
        <v>0</v>
      </c>
      <c r="W26" s="557"/>
      <c r="X26" s="511"/>
      <c r="Y26" s="418"/>
      <c r="Z26" s="413">
        <v>22</v>
      </c>
      <c r="AA26" s="498" t="s">
        <v>12</v>
      </c>
      <c r="AB26" s="473" t="s">
        <v>1034</v>
      </c>
      <c r="AC26" s="411" t="s">
        <v>748</v>
      </c>
      <c r="AD26" s="411" t="s">
        <v>748</v>
      </c>
      <c r="AE26" s="413">
        <v>22</v>
      </c>
      <c r="AF26" s="389" t="s">
        <v>14</v>
      </c>
      <c r="AG26" s="472" t="s">
        <v>1039</v>
      </c>
      <c r="AH26" s="411" t="s">
        <v>757</v>
      </c>
      <c r="AI26" s="411" t="s">
        <v>757</v>
      </c>
      <c r="AJ26" s="568">
        <v>22</v>
      </c>
      <c r="AK26" s="569" t="s">
        <v>16</v>
      </c>
      <c r="AL26" s="618" t="s">
        <v>815</v>
      </c>
      <c r="AM26" s="570" t="s">
        <v>748</v>
      </c>
      <c r="AN26" s="570" t="s">
        <v>748</v>
      </c>
      <c r="AO26" s="413">
        <v>22</v>
      </c>
      <c r="AP26" s="498" t="s">
        <v>12</v>
      </c>
      <c r="AQ26" s="550"/>
      <c r="AR26" s="411" t="s">
        <v>748</v>
      </c>
      <c r="AS26" s="411" t="s">
        <v>748</v>
      </c>
      <c r="AT26" s="417">
        <v>22</v>
      </c>
      <c r="AU26" s="497" t="s">
        <v>15</v>
      </c>
      <c r="AV26" s="474"/>
      <c r="AW26" s="418"/>
      <c r="AX26" s="418"/>
      <c r="AY26" s="413">
        <v>22</v>
      </c>
      <c r="AZ26" s="498" t="s">
        <v>17</v>
      </c>
      <c r="BA26" s="475"/>
      <c r="BB26" s="411" t="s">
        <v>748</v>
      </c>
      <c r="BC26" s="411" t="s">
        <v>748</v>
      </c>
      <c r="BD26" s="413">
        <v>22</v>
      </c>
      <c r="BE26" s="498" t="s">
        <v>17</v>
      </c>
      <c r="BF26" s="473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8">
        <v>23</v>
      </c>
      <c r="B27" s="498" t="s">
        <v>249</v>
      </c>
      <c r="C27" s="611" t="s">
        <v>926</v>
      </c>
      <c r="D27" s="416" t="s">
        <v>757</v>
      </c>
      <c r="E27" s="411" t="s">
        <v>757</v>
      </c>
      <c r="F27" s="417">
        <v>23</v>
      </c>
      <c r="G27" s="497" t="s">
        <v>0</v>
      </c>
      <c r="H27" s="556"/>
      <c r="I27" s="544"/>
      <c r="J27" s="545"/>
      <c r="K27" s="413">
        <v>23</v>
      </c>
      <c r="L27" s="498" t="s">
        <v>12</v>
      </c>
      <c r="M27" s="473" t="s">
        <v>833</v>
      </c>
      <c r="N27" s="414" t="s">
        <v>748</v>
      </c>
      <c r="O27" s="415" t="s">
        <v>748</v>
      </c>
      <c r="P27" s="417">
        <v>23</v>
      </c>
      <c r="Q27" s="497" t="s">
        <v>14</v>
      </c>
      <c r="R27" s="562" t="s">
        <v>875</v>
      </c>
      <c r="S27" s="418"/>
      <c r="T27" s="418"/>
      <c r="U27" s="417">
        <v>23</v>
      </c>
      <c r="V27" s="497" t="s">
        <v>16</v>
      </c>
      <c r="W27" s="470"/>
      <c r="X27" s="511"/>
      <c r="Y27" s="418"/>
      <c r="Z27" s="417">
        <v>23</v>
      </c>
      <c r="AA27" s="497" t="s">
        <v>13</v>
      </c>
      <c r="AB27" s="470" t="s">
        <v>648</v>
      </c>
      <c r="AC27" s="418"/>
      <c r="AD27" s="418"/>
      <c r="AE27" s="417">
        <v>23</v>
      </c>
      <c r="AF27" s="510" t="s">
        <v>15</v>
      </c>
      <c r="AG27" s="577"/>
      <c r="AH27" s="418"/>
      <c r="AI27" s="418"/>
      <c r="AJ27" s="417">
        <v>23</v>
      </c>
      <c r="AK27" s="497" t="s">
        <v>17</v>
      </c>
      <c r="AL27" s="470" t="s">
        <v>649</v>
      </c>
      <c r="AM27" s="501"/>
      <c r="AN27" s="501"/>
      <c r="AO27" s="568">
        <v>23</v>
      </c>
      <c r="AP27" s="569" t="s">
        <v>13</v>
      </c>
      <c r="AQ27" s="614"/>
      <c r="AR27" s="570" t="s">
        <v>748</v>
      </c>
      <c r="AS27" s="570" t="s">
        <v>748</v>
      </c>
      <c r="AT27" s="417">
        <v>23</v>
      </c>
      <c r="AU27" s="497" t="s">
        <v>0</v>
      </c>
      <c r="AV27" s="470"/>
      <c r="AW27" s="418"/>
      <c r="AX27" s="418"/>
      <c r="AY27" s="417">
        <v>23</v>
      </c>
      <c r="AZ27" s="497" t="s">
        <v>12</v>
      </c>
      <c r="BA27" s="470" t="s">
        <v>767</v>
      </c>
      <c r="BB27" s="418"/>
      <c r="BC27" s="418"/>
      <c r="BD27" s="413">
        <v>23</v>
      </c>
      <c r="BE27" s="498" t="s">
        <v>12</v>
      </c>
      <c r="BF27" s="473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497" t="s">
        <v>437</v>
      </c>
      <c r="C28" s="531"/>
      <c r="D28" s="511"/>
      <c r="E28" s="418"/>
      <c r="F28" s="413">
        <v>24</v>
      </c>
      <c r="G28" s="498" t="s">
        <v>16</v>
      </c>
      <c r="H28" s="472" t="s">
        <v>900</v>
      </c>
      <c r="I28" s="414" t="s">
        <v>748</v>
      </c>
      <c r="J28" s="415" t="s">
        <v>748</v>
      </c>
      <c r="K28" s="413">
        <v>24</v>
      </c>
      <c r="L28" s="498" t="s">
        <v>13</v>
      </c>
      <c r="M28" s="472" t="s">
        <v>1025</v>
      </c>
      <c r="N28" s="414" t="s">
        <v>748</v>
      </c>
      <c r="O28" s="415" t="s">
        <v>748</v>
      </c>
      <c r="P28" s="417">
        <v>24</v>
      </c>
      <c r="Q28" s="497" t="s">
        <v>15</v>
      </c>
      <c r="R28" s="470"/>
      <c r="S28" s="418"/>
      <c r="T28" s="418"/>
      <c r="U28" s="417">
        <v>24</v>
      </c>
      <c r="V28" s="497" t="s">
        <v>17</v>
      </c>
      <c r="W28" s="470" t="s">
        <v>861</v>
      </c>
      <c r="X28" s="511"/>
      <c r="Y28" s="418"/>
      <c r="Z28" s="413">
        <v>24</v>
      </c>
      <c r="AA28" s="498" t="s">
        <v>14</v>
      </c>
      <c r="AB28" s="475"/>
      <c r="AC28" s="411" t="s">
        <v>757</v>
      </c>
      <c r="AD28" s="411" t="s">
        <v>757</v>
      </c>
      <c r="AE28" s="417">
        <v>24</v>
      </c>
      <c r="AF28" s="510" t="s">
        <v>0</v>
      </c>
      <c r="AG28" s="474"/>
      <c r="AH28" s="418"/>
      <c r="AI28" s="418"/>
      <c r="AJ28" s="413">
        <v>24</v>
      </c>
      <c r="AK28" s="498" t="s">
        <v>12</v>
      </c>
      <c r="AL28" s="473" t="s">
        <v>996</v>
      </c>
      <c r="AM28" s="411" t="s">
        <v>748</v>
      </c>
      <c r="AN28" s="411" t="s">
        <v>748</v>
      </c>
      <c r="AO28" s="568">
        <v>24</v>
      </c>
      <c r="AP28" s="569" t="s">
        <v>14</v>
      </c>
      <c r="AQ28" s="614" t="s">
        <v>1043</v>
      </c>
      <c r="AR28" s="570" t="s">
        <v>748</v>
      </c>
      <c r="AS28" s="570" t="s">
        <v>748</v>
      </c>
      <c r="AT28" s="413">
        <v>24</v>
      </c>
      <c r="AU28" s="498" t="s">
        <v>16</v>
      </c>
      <c r="AV28" s="475"/>
      <c r="AW28" s="411" t="s">
        <v>748</v>
      </c>
      <c r="AX28" s="411" t="s">
        <v>748</v>
      </c>
      <c r="AY28" s="413">
        <v>24</v>
      </c>
      <c r="AZ28" s="498" t="s">
        <v>13</v>
      </c>
      <c r="BA28" s="472" t="s">
        <v>844</v>
      </c>
      <c r="BB28" s="411" t="s">
        <v>748</v>
      </c>
      <c r="BC28" s="411" t="s">
        <v>748</v>
      </c>
      <c r="BD28" s="413">
        <v>24</v>
      </c>
      <c r="BE28" s="498" t="s">
        <v>13</v>
      </c>
      <c r="BF28" s="473"/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6">
        <v>25</v>
      </c>
      <c r="B29" s="497" t="s">
        <v>433</v>
      </c>
      <c r="C29" s="535"/>
      <c r="D29" s="511"/>
      <c r="E29" s="418"/>
      <c r="F29" s="413">
        <v>25</v>
      </c>
      <c r="G29" s="498" t="s">
        <v>17</v>
      </c>
      <c r="H29" s="475" t="s">
        <v>1019</v>
      </c>
      <c r="I29" s="414" t="s">
        <v>748</v>
      </c>
      <c r="J29" s="415" t="s">
        <v>748</v>
      </c>
      <c r="K29" s="413">
        <v>25</v>
      </c>
      <c r="L29" s="498" t="s">
        <v>14</v>
      </c>
      <c r="M29" s="476" t="s">
        <v>1026</v>
      </c>
      <c r="N29" s="414" t="s">
        <v>748</v>
      </c>
      <c r="O29" s="415" t="s">
        <v>748</v>
      </c>
      <c r="P29" s="417">
        <v>25</v>
      </c>
      <c r="Q29" s="497" t="s">
        <v>0</v>
      </c>
      <c r="R29" s="470"/>
      <c r="S29" s="418"/>
      <c r="T29" s="418"/>
      <c r="U29" s="413">
        <v>25</v>
      </c>
      <c r="V29" s="498" t="s">
        <v>12</v>
      </c>
      <c r="W29" s="479" t="s">
        <v>1031</v>
      </c>
      <c r="X29" s="416" t="s">
        <v>748</v>
      </c>
      <c r="Y29" s="411" t="s">
        <v>748</v>
      </c>
      <c r="Z29" s="417">
        <v>25</v>
      </c>
      <c r="AA29" s="497" t="s">
        <v>15</v>
      </c>
      <c r="AB29" s="560"/>
      <c r="AC29" s="418"/>
      <c r="AD29" s="418"/>
      <c r="AE29" s="413">
        <v>25</v>
      </c>
      <c r="AF29" s="389" t="s">
        <v>16</v>
      </c>
      <c r="AG29" s="476" t="s">
        <v>769</v>
      </c>
      <c r="AH29" s="411" t="s">
        <v>748</v>
      </c>
      <c r="AI29" s="411" t="s">
        <v>748</v>
      </c>
      <c r="AJ29" s="413">
        <v>25</v>
      </c>
      <c r="AK29" s="498" t="s">
        <v>13</v>
      </c>
      <c r="AL29" s="473" t="s">
        <v>919</v>
      </c>
      <c r="AM29" s="411" t="s">
        <v>748</v>
      </c>
      <c r="AN29" s="411" t="s">
        <v>748</v>
      </c>
      <c r="AO29" s="417">
        <v>25</v>
      </c>
      <c r="AP29" s="497" t="s">
        <v>15</v>
      </c>
      <c r="AQ29" s="470" t="s">
        <v>1044</v>
      </c>
      <c r="AR29" s="418"/>
      <c r="AS29" s="418"/>
      <c r="AT29" s="413">
        <v>25</v>
      </c>
      <c r="AU29" s="498" t="s">
        <v>17</v>
      </c>
      <c r="AV29" s="475" t="s">
        <v>906</v>
      </c>
      <c r="AW29" s="411" t="s">
        <v>748</v>
      </c>
      <c r="AX29" s="411" t="s">
        <v>748</v>
      </c>
      <c r="AY29" s="413">
        <v>25</v>
      </c>
      <c r="AZ29" s="498" t="s">
        <v>14</v>
      </c>
      <c r="BA29" s="477" t="s">
        <v>758</v>
      </c>
      <c r="BB29" s="411" t="s">
        <v>757</v>
      </c>
      <c r="BC29" s="411" t="s">
        <v>757</v>
      </c>
      <c r="BD29" s="413">
        <v>25</v>
      </c>
      <c r="BE29" s="498" t="s">
        <v>14</v>
      </c>
      <c r="BF29" s="505" t="s">
        <v>1048</v>
      </c>
      <c r="BG29" s="411" t="s">
        <v>757</v>
      </c>
      <c r="BH29" s="411" t="s">
        <v>757</v>
      </c>
      <c r="BI29" s="361"/>
      <c r="BJ29" s="361"/>
    </row>
    <row r="30" spans="1:62" ht="65.099999999999994" customHeight="1">
      <c r="A30" s="608">
        <v>26</v>
      </c>
      <c r="B30" s="498" t="s">
        <v>795</v>
      </c>
      <c r="C30" s="613" t="s">
        <v>769</v>
      </c>
      <c r="D30" s="416" t="s">
        <v>748</v>
      </c>
      <c r="E30" s="411" t="s">
        <v>748</v>
      </c>
      <c r="F30" s="413">
        <v>26</v>
      </c>
      <c r="G30" s="498" t="s">
        <v>12</v>
      </c>
      <c r="H30" s="473" t="s">
        <v>1020</v>
      </c>
      <c r="I30" s="414" t="s">
        <v>748</v>
      </c>
      <c r="J30" s="415" t="s">
        <v>748</v>
      </c>
      <c r="K30" s="417">
        <v>26</v>
      </c>
      <c r="L30" s="497" t="s">
        <v>15</v>
      </c>
      <c r="M30" s="560" t="s">
        <v>929</v>
      </c>
      <c r="N30" s="544"/>
      <c r="O30" s="545"/>
      <c r="P30" s="417">
        <v>26</v>
      </c>
      <c r="Q30" s="497" t="s">
        <v>16</v>
      </c>
      <c r="R30" s="508"/>
      <c r="S30" s="418"/>
      <c r="T30" s="418"/>
      <c r="U30" s="413">
        <v>26</v>
      </c>
      <c r="V30" s="498" t="s">
        <v>13</v>
      </c>
      <c r="W30" s="617" t="s">
        <v>878</v>
      </c>
      <c r="X30" s="416" t="s">
        <v>757</v>
      </c>
      <c r="Y30" s="411" t="s">
        <v>757</v>
      </c>
      <c r="Z30" s="417">
        <v>26</v>
      </c>
      <c r="AA30" s="497" t="s">
        <v>0</v>
      </c>
      <c r="AB30" s="474"/>
      <c r="AC30" s="418"/>
      <c r="AD30" s="418"/>
      <c r="AE30" s="413">
        <v>26</v>
      </c>
      <c r="AF30" s="389" t="s">
        <v>17</v>
      </c>
      <c r="AG30" s="472"/>
      <c r="AH30" s="411" t="s">
        <v>748</v>
      </c>
      <c r="AI30" s="411" t="s">
        <v>748</v>
      </c>
      <c r="AJ30" s="413">
        <v>26</v>
      </c>
      <c r="AK30" s="498" t="s">
        <v>14</v>
      </c>
      <c r="AL30" s="505"/>
      <c r="AM30" s="411" t="s">
        <v>757</v>
      </c>
      <c r="AN30" s="411" t="s">
        <v>757</v>
      </c>
      <c r="AO30" s="417">
        <v>26</v>
      </c>
      <c r="AP30" s="497" t="s">
        <v>0</v>
      </c>
      <c r="AQ30" s="470"/>
      <c r="AR30" s="418"/>
      <c r="AS30" s="418"/>
      <c r="AT30" s="413">
        <v>26</v>
      </c>
      <c r="AU30" s="498" t="s">
        <v>12</v>
      </c>
      <c r="AV30" s="473" t="s">
        <v>997</v>
      </c>
      <c r="AW30" s="411" t="s">
        <v>748</v>
      </c>
      <c r="AX30" s="411" t="s">
        <v>748</v>
      </c>
      <c r="AY30" s="417">
        <v>26</v>
      </c>
      <c r="AZ30" s="497" t="s">
        <v>15</v>
      </c>
      <c r="BA30" s="562"/>
      <c r="BB30" s="418"/>
      <c r="BC30" s="418"/>
      <c r="BD30" s="417">
        <v>26</v>
      </c>
      <c r="BE30" s="497" t="s">
        <v>15</v>
      </c>
      <c r="BF30" s="470" t="s">
        <v>789</v>
      </c>
      <c r="BG30" s="418"/>
      <c r="BH30" s="418"/>
      <c r="BI30" s="361"/>
      <c r="BJ30" s="361"/>
    </row>
    <row r="31" spans="1:62" ht="65.099999999999994" customHeight="1">
      <c r="A31" s="608">
        <v>27</v>
      </c>
      <c r="B31" s="498" t="s">
        <v>210</v>
      </c>
      <c r="C31" s="505"/>
      <c r="D31" s="416" t="s">
        <v>748</v>
      </c>
      <c r="E31" s="411" t="s">
        <v>748</v>
      </c>
      <c r="F31" s="413">
        <v>27</v>
      </c>
      <c r="G31" s="498" t="s">
        <v>13</v>
      </c>
      <c r="H31" s="473" t="s">
        <v>1005</v>
      </c>
      <c r="I31" s="414" t="s">
        <v>748</v>
      </c>
      <c r="J31" s="415" t="s">
        <v>748</v>
      </c>
      <c r="K31" s="417">
        <v>27</v>
      </c>
      <c r="L31" s="497" t="s">
        <v>0</v>
      </c>
      <c r="M31" s="474"/>
      <c r="N31" s="544"/>
      <c r="O31" s="545"/>
      <c r="P31" s="506">
        <v>27</v>
      </c>
      <c r="Q31" s="497" t="s">
        <v>17</v>
      </c>
      <c r="R31" s="508"/>
      <c r="S31" s="509"/>
      <c r="T31" s="509"/>
      <c r="U31" s="413">
        <v>27</v>
      </c>
      <c r="V31" s="498" t="s">
        <v>14</v>
      </c>
      <c r="W31" s="624" t="s">
        <v>1032</v>
      </c>
      <c r="X31" s="416" t="s">
        <v>757</v>
      </c>
      <c r="Y31" s="411"/>
      <c r="Z31" s="413">
        <v>27</v>
      </c>
      <c r="AA31" s="498" t="s">
        <v>16</v>
      </c>
      <c r="AB31" s="532" t="s">
        <v>893</v>
      </c>
      <c r="AC31" s="411" t="s">
        <v>748</v>
      </c>
      <c r="AD31" s="411" t="s">
        <v>748</v>
      </c>
      <c r="AE31" s="413">
        <v>27</v>
      </c>
      <c r="AF31" s="389" t="s">
        <v>12</v>
      </c>
      <c r="AG31" s="473"/>
      <c r="AH31" s="411" t="s">
        <v>748</v>
      </c>
      <c r="AI31" s="411" t="s">
        <v>748</v>
      </c>
      <c r="AJ31" s="417">
        <v>27</v>
      </c>
      <c r="AK31" s="497" t="s">
        <v>15</v>
      </c>
      <c r="AL31" s="560"/>
      <c r="AM31" s="418"/>
      <c r="AN31" s="418"/>
      <c r="AO31" s="417">
        <v>27</v>
      </c>
      <c r="AP31" s="497" t="s">
        <v>16</v>
      </c>
      <c r="AQ31" s="470"/>
      <c r="AR31" s="418"/>
      <c r="AS31" s="418"/>
      <c r="AT31" s="413">
        <v>27</v>
      </c>
      <c r="AU31" s="498" t="s">
        <v>13</v>
      </c>
      <c r="AV31" s="471" t="s">
        <v>998</v>
      </c>
      <c r="AW31" s="411" t="s">
        <v>748</v>
      </c>
      <c r="AX31" s="411" t="s">
        <v>748</v>
      </c>
      <c r="AY31" s="417">
        <v>27</v>
      </c>
      <c r="AZ31" s="497" t="s">
        <v>0</v>
      </c>
      <c r="BA31" s="571"/>
      <c r="BB31" s="418"/>
      <c r="BC31" s="418"/>
      <c r="BD31" s="417">
        <v>27</v>
      </c>
      <c r="BE31" s="497" t="s">
        <v>0</v>
      </c>
      <c r="BF31" s="474"/>
      <c r="BG31" s="418"/>
      <c r="BH31" s="418"/>
      <c r="BI31" s="361"/>
      <c r="BJ31" s="361"/>
    </row>
    <row r="32" spans="1:62" ht="65.099999999999994" customHeight="1">
      <c r="A32" s="608">
        <v>28</v>
      </c>
      <c r="B32" s="498" t="s">
        <v>130</v>
      </c>
      <c r="C32" s="473"/>
      <c r="D32" s="416" t="s">
        <v>748</v>
      </c>
      <c r="E32" s="411" t="s">
        <v>748</v>
      </c>
      <c r="F32" s="413">
        <v>28</v>
      </c>
      <c r="G32" s="498" t="s">
        <v>14</v>
      </c>
      <c r="H32" s="472" t="s">
        <v>846</v>
      </c>
      <c r="I32" s="416" t="s">
        <v>748</v>
      </c>
      <c r="J32" s="415"/>
      <c r="K32" s="413">
        <v>28</v>
      </c>
      <c r="L32" s="498" t="s">
        <v>16</v>
      </c>
      <c r="M32" s="532" t="s">
        <v>975</v>
      </c>
      <c r="N32" s="414" t="s">
        <v>748</v>
      </c>
      <c r="O32" s="415" t="s">
        <v>748</v>
      </c>
      <c r="P32" s="506">
        <v>28</v>
      </c>
      <c r="Q32" s="497" t="s">
        <v>12</v>
      </c>
      <c r="R32" s="508"/>
      <c r="S32" s="509"/>
      <c r="T32" s="509"/>
      <c r="U32" s="417">
        <v>28</v>
      </c>
      <c r="V32" s="497" t="s">
        <v>15</v>
      </c>
      <c r="W32" s="474"/>
      <c r="X32" s="511"/>
      <c r="Y32" s="418"/>
      <c r="Z32" s="413">
        <v>28</v>
      </c>
      <c r="AA32" s="498" t="s">
        <v>17</v>
      </c>
      <c r="AB32" s="518"/>
      <c r="AC32" s="411" t="s">
        <v>748</v>
      </c>
      <c r="AD32" s="411" t="s">
        <v>748</v>
      </c>
      <c r="AE32" s="413">
        <v>28</v>
      </c>
      <c r="AF32" s="389" t="s">
        <v>13</v>
      </c>
      <c r="AG32" s="471" t="s">
        <v>812</v>
      </c>
      <c r="AH32" s="411" t="s">
        <v>748</v>
      </c>
      <c r="AI32" s="411" t="s">
        <v>748</v>
      </c>
      <c r="AJ32" s="417">
        <v>28</v>
      </c>
      <c r="AK32" s="497" t="s">
        <v>0</v>
      </c>
      <c r="AL32" s="474"/>
      <c r="AM32" s="418"/>
      <c r="AN32" s="418"/>
      <c r="AO32" s="417">
        <v>28</v>
      </c>
      <c r="AP32" s="497" t="s">
        <v>17</v>
      </c>
      <c r="AQ32" s="470"/>
      <c r="AR32" s="418"/>
      <c r="AS32" s="418"/>
      <c r="AT32" s="413">
        <v>28</v>
      </c>
      <c r="AU32" s="498" t="s">
        <v>14</v>
      </c>
      <c r="AV32" s="471" t="s">
        <v>922</v>
      </c>
      <c r="AW32" s="416" t="s">
        <v>757</v>
      </c>
      <c r="AX32" s="411" t="s">
        <v>757</v>
      </c>
      <c r="AY32" s="413">
        <v>28</v>
      </c>
      <c r="AZ32" s="498" t="s">
        <v>16</v>
      </c>
      <c r="BA32" s="476"/>
      <c r="BB32" s="411" t="s">
        <v>748</v>
      </c>
      <c r="BC32" s="411" t="s">
        <v>748</v>
      </c>
      <c r="BD32" s="417">
        <v>28</v>
      </c>
      <c r="BE32" s="497" t="s">
        <v>16</v>
      </c>
      <c r="BF32" s="470"/>
      <c r="BG32" s="418"/>
      <c r="BH32" s="418"/>
      <c r="BI32" s="361"/>
      <c r="BJ32" s="361"/>
    </row>
    <row r="33" spans="1:62" ht="65.099999999999994" customHeight="1">
      <c r="A33" s="606">
        <v>29</v>
      </c>
      <c r="B33" s="497" t="s">
        <v>247</v>
      </c>
      <c r="C33" s="470" t="s">
        <v>211</v>
      </c>
      <c r="D33" s="418"/>
      <c r="E33" s="418"/>
      <c r="F33" s="417">
        <v>29</v>
      </c>
      <c r="G33" s="497" t="s">
        <v>15</v>
      </c>
      <c r="H33" s="543"/>
      <c r="I33" s="544"/>
      <c r="J33" s="545"/>
      <c r="K33" s="413">
        <v>29</v>
      </c>
      <c r="L33" s="498" t="s">
        <v>17</v>
      </c>
      <c r="M33" s="532" t="s">
        <v>869</v>
      </c>
      <c r="N33" s="414" t="s">
        <v>748</v>
      </c>
      <c r="O33" s="415" t="s">
        <v>748</v>
      </c>
      <c r="P33" s="506">
        <v>29</v>
      </c>
      <c r="Q33" s="497" t="s">
        <v>13</v>
      </c>
      <c r="R33" s="508"/>
      <c r="S33" s="509"/>
      <c r="T33" s="509"/>
      <c r="U33" s="417">
        <v>29</v>
      </c>
      <c r="V33" s="497" t="s">
        <v>0</v>
      </c>
      <c r="W33" s="543"/>
      <c r="X33" s="511"/>
      <c r="Y33" s="418"/>
      <c r="Z33" s="413">
        <v>29</v>
      </c>
      <c r="AA33" s="498" t="s">
        <v>12</v>
      </c>
      <c r="AB33" s="473" t="s">
        <v>1001</v>
      </c>
      <c r="AC33" s="411" t="s">
        <v>748</v>
      </c>
      <c r="AD33" s="411" t="s">
        <v>748</v>
      </c>
      <c r="AE33" s="413">
        <v>29</v>
      </c>
      <c r="AF33" s="389" t="s">
        <v>14</v>
      </c>
      <c r="AG33" s="471"/>
      <c r="AH33" s="416" t="s">
        <v>757</v>
      </c>
      <c r="AI33" s="411" t="s">
        <v>757</v>
      </c>
      <c r="AJ33" s="413">
        <v>29</v>
      </c>
      <c r="AK33" s="498" t="s">
        <v>16</v>
      </c>
      <c r="AL33" s="471" t="s">
        <v>904</v>
      </c>
      <c r="AM33" s="411" t="s">
        <v>748</v>
      </c>
      <c r="AN33" s="411" t="s">
        <v>748</v>
      </c>
      <c r="AO33" s="417">
        <v>29</v>
      </c>
      <c r="AP33" s="497" t="s">
        <v>12</v>
      </c>
      <c r="AQ33" s="470" t="s">
        <v>753</v>
      </c>
      <c r="AR33" s="418"/>
      <c r="AS33" s="418"/>
      <c r="AT33" s="417">
        <v>29</v>
      </c>
      <c r="AU33" s="497" t="s">
        <v>15</v>
      </c>
      <c r="AV33" s="593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17</v>
      </c>
      <c r="BF33" s="470"/>
      <c r="BG33" s="418"/>
      <c r="BH33" s="418"/>
      <c r="BI33" s="361"/>
      <c r="BJ33" s="361"/>
    </row>
    <row r="34" spans="1:62" ht="65.099999999999994" customHeight="1">
      <c r="A34" s="608">
        <v>30</v>
      </c>
      <c r="B34" s="498" t="s">
        <v>249</v>
      </c>
      <c r="C34" s="505" t="s">
        <v>1004</v>
      </c>
      <c r="D34" s="411" t="s">
        <v>748</v>
      </c>
      <c r="E34" s="411" t="s">
        <v>748</v>
      </c>
      <c r="F34" s="417">
        <v>30</v>
      </c>
      <c r="G34" s="497" t="s">
        <v>0</v>
      </c>
      <c r="H34" s="474"/>
      <c r="I34" s="544"/>
      <c r="J34" s="545"/>
      <c r="K34" s="413">
        <v>30</v>
      </c>
      <c r="L34" s="498" t="s">
        <v>12</v>
      </c>
      <c r="M34" s="473"/>
      <c r="N34" s="414" t="s">
        <v>748</v>
      </c>
      <c r="O34" s="415" t="s">
        <v>748</v>
      </c>
      <c r="P34" s="506">
        <v>30</v>
      </c>
      <c r="Q34" s="497" t="s">
        <v>14</v>
      </c>
      <c r="R34" s="508"/>
      <c r="S34" s="509"/>
      <c r="T34" s="509"/>
      <c r="U34" s="413">
        <v>30</v>
      </c>
      <c r="V34" s="498" t="s">
        <v>16</v>
      </c>
      <c r="W34" s="567" t="s">
        <v>837</v>
      </c>
      <c r="X34" s="416" t="s">
        <v>748</v>
      </c>
      <c r="Y34" s="411" t="s">
        <v>748</v>
      </c>
      <c r="Z34" s="413">
        <v>30</v>
      </c>
      <c r="AA34" s="498" t="s">
        <v>247</v>
      </c>
      <c r="AB34" s="473" t="s">
        <v>1035</v>
      </c>
      <c r="AC34" s="411" t="s">
        <v>748</v>
      </c>
      <c r="AD34" s="411" t="s">
        <v>748</v>
      </c>
      <c r="AE34" s="417">
        <v>30</v>
      </c>
      <c r="AF34" s="510" t="s">
        <v>15</v>
      </c>
      <c r="AG34" s="474" t="s">
        <v>930</v>
      </c>
      <c r="AH34" s="511"/>
      <c r="AI34" s="418"/>
      <c r="AJ34" s="413">
        <v>30</v>
      </c>
      <c r="AK34" s="498" t="s">
        <v>17</v>
      </c>
      <c r="AL34" s="476"/>
      <c r="AM34" s="411" t="s">
        <v>748</v>
      </c>
      <c r="AN34" s="411" t="s">
        <v>748</v>
      </c>
      <c r="AO34" s="417">
        <v>30</v>
      </c>
      <c r="AP34" s="497" t="s">
        <v>13</v>
      </c>
      <c r="AQ34" s="470" t="s">
        <v>753</v>
      </c>
      <c r="AR34" s="418"/>
      <c r="AS34" s="418"/>
      <c r="AT34" s="417">
        <v>30</v>
      </c>
      <c r="AU34" s="497" t="s">
        <v>0</v>
      </c>
      <c r="AV34" s="474"/>
      <c r="AW34" s="511"/>
      <c r="AX34" s="418"/>
      <c r="AY34" s="1096"/>
      <c r="AZ34" s="1097"/>
      <c r="BA34" s="1097"/>
      <c r="BB34" s="1097"/>
      <c r="BC34" s="1098"/>
      <c r="BD34" s="417">
        <v>30</v>
      </c>
      <c r="BE34" s="497" t="s">
        <v>12</v>
      </c>
      <c r="BF34" s="470"/>
      <c r="BG34" s="418"/>
      <c r="BH34" s="418"/>
      <c r="BI34" s="361"/>
      <c r="BJ34" s="361"/>
    </row>
    <row r="35" spans="1:62" ht="65.099999999999994" customHeight="1" thickBot="1">
      <c r="A35" s="1102"/>
      <c r="B35" s="1103"/>
      <c r="C35" s="1103"/>
      <c r="D35" s="1103"/>
      <c r="E35" s="1104"/>
      <c r="F35" s="419">
        <v>31</v>
      </c>
      <c r="G35" s="498" t="s">
        <v>16</v>
      </c>
      <c r="H35" s="537" t="s">
        <v>974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506">
        <v>31</v>
      </c>
      <c r="Q35" s="507" t="s">
        <v>437</v>
      </c>
      <c r="R35" s="508"/>
      <c r="S35" s="509"/>
      <c r="T35" s="509"/>
      <c r="U35" s="419">
        <v>31</v>
      </c>
      <c r="V35" s="498" t="s">
        <v>17</v>
      </c>
      <c r="W35" s="476" t="s">
        <v>982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578">
        <v>31</v>
      </c>
      <c r="AF35" s="510" t="s">
        <v>433</v>
      </c>
      <c r="AG35" s="579"/>
      <c r="AH35" s="580"/>
      <c r="AI35" s="581"/>
      <c r="AJ35" s="1102"/>
      <c r="AK35" s="1103"/>
      <c r="AL35" s="1103"/>
      <c r="AM35" s="1103"/>
      <c r="AN35" s="1104"/>
      <c r="AO35" s="417">
        <v>31</v>
      </c>
      <c r="AP35" s="497" t="s">
        <v>249</v>
      </c>
      <c r="AQ35" s="470" t="s">
        <v>753</v>
      </c>
      <c r="AR35" s="418"/>
      <c r="AS35" s="418"/>
      <c r="AT35" s="419">
        <v>31</v>
      </c>
      <c r="AU35" s="498" t="s">
        <v>795</v>
      </c>
      <c r="AV35" s="612" t="s">
        <v>843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247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5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18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18</v>
      </c>
      <c r="BB37" s="428"/>
      <c r="BC37" s="429"/>
      <c r="BD37" s="423" t="s">
        <v>651</v>
      </c>
      <c r="BE37" s="424"/>
      <c r="BF37" s="425">
        <f>COUNTA(BG5:BG35)</f>
        <v>18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16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18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18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18</v>
      </c>
      <c r="BB38" s="435"/>
      <c r="BC38" s="436"/>
      <c r="BD38" s="430" t="s">
        <v>652</v>
      </c>
      <c r="BE38" s="431"/>
      <c r="BF38" s="432">
        <f>COUNTA(BH5:BH35)</f>
        <v>17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823</v>
      </c>
      <c r="I39" s="437"/>
      <c r="J39" s="437"/>
      <c r="K39" s="439"/>
      <c r="L39" s="439"/>
      <c r="M39" s="441"/>
      <c r="N39" s="442"/>
      <c r="O39" s="442"/>
      <c r="P39" s="388"/>
      <c r="Q39" s="388"/>
      <c r="R39" s="446"/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821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822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11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82</v>
      </c>
      <c r="AR41" s="1113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113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67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78</v>
      </c>
      <c r="AR42" s="1113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113"/>
      <c r="BC42" s="1095"/>
      <c r="BD42" s="1095"/>
      <c r="BE42" s="1095"/>
      <c r="BF42" s="1095"/>
      <c r="BG42" s="451"/>
      <c r="BH42" s="451"/>
    </row>
  </sheetData>
  <mergeCells count="26">
    <mergeCell ref="BB2:BC2"/>
    <mergeCell ref="BD2:BE2"/>
    <mergeCell ref="C3:E3"/>
    <mergeCell ref="H3:J3"/>
    <mergeCell ref="M3:O3"/>
    <mergeCell ref="R3:T3"/>
    <mergeCell ref="W3:Y3"/>
    <mergeCell ref="BB3:BC3"/>
    <mergeCell ref="BD3:BE3"/>
    <mergeCell ref="A35:E35"/>
    <mergeCell ref="K35:O35"/>
    <mergeCell ref="Z35:AD35"/>
    <mergeCell ref="AJ35:AN35"/>
    <mergeCell ref="X1:AF1"/>
    <mergeCell ref="AH1:AV1"/>
    <mergeCell ref="D2:G2"/>
    <mergeCell ref="AB3:AD3"/>
    <mergeCell ref="AH3:AI3"/>
    <mergeCell ref="S42:W42"/>
    <mergeCell ref="AR42:AV42"/>
    <mergeCell ref="BB42:BF42"/>
    <mergeCell ref="AY33:BC35"/>
    <mergeCell ref="N41:R41"/>
    <mergeCell ref="S41:W41"/>
    <mergeCell ref="AR41:AV41"/>
    <mergeCell ref="BB41:BF41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BJ42"/>
  <sheetViews>
    <sheetView view="pageBreakPreview" topLeftCell="X1" zoomScale="50" zoomScaleNormal="50" zoomScaleSheetLayoutView="50" workbookViewId="0">
      <selection activeCell="AG15" sqref="AG15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37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790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520"/>
      <c r="AG1" s="481"/>
      <c r="AH1" s="482"/>
      <c r="AI1" s="482"/>
      <c r="AJ1" s="481"/>
      <c r="AK1" s="481"/>
      <c r="AL1" s="483" t="s">
        <v>790</v>
      </c>
      <c r="AM1" s="484"/>
      <c r="AN1" s="484"/>
      <c r="AO1" s="481"/>
      <c r="AP1" s="481"/>
      <c r="AQ1" s="388"/>
      <c r="AR1" s="484"/>
      <c r="AS1" s="484"/>
      <c r="AT1" s="485"/>
      <c r="AU1" s="486"/>
      <c r="AV1" s="486"/>
      <c r="AW1" s="486"/>
      <c r="AX1" s="486"/>
      <c r="AY1" s="486"/>
      <c r="AZ1" s="486"/>
      <c r="BA1" s="486"/>
      <c r="BB1" s="625" t="s">
        <v>787</v>
      </c>
      <c r="BC1" s="625"/>
      <c r="BD1" s="625"/>
      <c r="BE1" s="625"/>
      <c r="BF1" s="625"/>
      <c r="BG1" s="625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763</v>
      </c>
      <c r="BB2" s="1075" t="s">
        <v>27</v>
      </c>
      <c r="BC2" s="1075"/>
      <c r="BD2" s="1077" t="s">
        <v>28</v>
      </c>
      <c r="BE2" s="1077"/>
      <c r="BF2" s="491"/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33</v>
      </c>
      <c r="G3" s="492" t="s">
        <v>0</v>
      </c>
      <c r="H3" s="1079" t="s">
        <v>636</v>
      </c>
      <c r="I3" s="1079"/>
      <c r="J3" s="1079"/>
      <c r="K3" s="492">
        <f>SUM(COUNTBLANK(AR29:AR35)+COUNTBLANK(AW5:AW19))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COUNTBLANK(BG30:BG35)</f>
        <v>6</v>
      </c>
      <c r="V3" s="492" t="s">
        <v>0</v>
      </c>
      <c r="W3" s="1079" t="s">
        <v>825</v>
      </c>
      <c r="X3" s="1079"/>
      <c r="Y3" s="1079"/>
      <c r="Z3" s="493">
        <v>4</v>
      </c>
      <c r="AA3" s="493" t="s">
        <v>0</v>
      </c>
      <c r="AB3" s="1079" t="s">
        <v>759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200</v>
      </c>
      <c r="AM3" s="495"/>
      <c r="AN3" s="495"/>
      <c r="AO3" s="488"/>
      <c r="AP3" s="488"/>
      <c r="AQ3" s="490">
        <f>SUM(M41,AQ41,BA41)</f>
        <v>204</v>
      </c>
      <c r="AR3" s="482"/>
      <c r="AS3" s="482"/>
      <c r="AT3" s="496"/>
      <c r="AU3" s="492" t="s">
        <v>86</v>
      </c>
      <c r="AV3" s="490">
        <f>AQ3-1</f>
        <v>203</v>
      </c>
      <c r="AW3" s="482"/>
      <c r="AX3" s="482"/>
      <c r="AY3" s="496"/>
      <c r="AZ3" s="488"/>
      <c r="BA3" s="490">
        <f>SUM(BA42,AQ42,M42)</f>
        <v>193</v>
      </c>
      <c r="BB3" s="1081">
        <f>BA3-2</f>
        <v>191</v>
      </c>
      <c r="BC3" s="1081"/>
      <c r="BD3" s="1083">
        <f>BB3-4</f>
        <v>187</v>
      </c>
      <c r="BE3" s="1083"/>
      <c r="BF3" s="490"/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792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813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5">
        <v>1</v>
      </c>
      <c r="B5" s="510" t="s">
        <v>247</v>
      </c>
      <c r="C5" s="508" t="s">
        <v>1007</v>
      </c>
      <c r="D5" s="509"/>
      <c r="E5" s="509"/>
      <c r="F5" s="539">
        <v>1</v>
      </c>
      <c r="G5" s="510" t="s">
        <v>437</v>
      </c>
      <c r="H5" s="540"/>
      <c r="I5" s="541"/>
      <c r="J5" s="542"/>
      <c r="K5" s="406">
        <v>1</v>
      </c>
      <c r="L5" s="498" t="s">
        <v>210</v>
      </c>
      <c r="M5" s="471" t="s">
        <v>1015</v>
      </c>
      <c r="N5" s="407" t="s">
        <v>748</v>
      </c>
      <c r="O5" s="408" t="s">
        <v>748</v>
      </c>
      <c r="P5" s="413">
        <v>1</v>
      </c>
      <c r="Q5" s="498" t="s">
        <v>247</v>
      </c>
      <c r="R5" s="473" t="s">
        <v>1015</v>
      </c>
      <c r="S5" s="411" t="s">
        <v>748</v>
      </c>
      <c r="T5" s="411" t="s">
        <v>748</v>
      </c>
      <c r="U5" s="417">
        <v>1</v>
      </c>
      <c r="V5" s="497" t="s">
        <v>433</v>
      </c>
      <c r="W5" s="470"/>
      <c r="X5" s="418"/>
      <c r="Y5" s="418"/>
      <c r="Z5" s="413">
        <v>1</v>
      </c>
      <c r="AA5" s="498" t="s">
        <v>130</v>
      </c>
      <c r="AB5" s="473" t="s">
        <v>896</v>
      </c>
      <c r="AC5" s="411" t="s">
        <v>748</v>
      </c>
      <c r="AD5" s="411" t="s">
        <v>748</v>
      </c>
      <c r="AE5" s="406">
        <v>1</v>
      </c>
      <c r="AF5" s="389" t="s">
        <v>249</v>
      </c>
      <c r="AG5" s="475" t="s">
        <v>1036</v>
      </c>
      <c r="AH5" s="410" t="s">
        <v>757</v>
      </c>
      <c r="AI5" s="411" t="s">
        <v>757</v>
      </c>
      <c r="AJ5" s="406">
        <v>1</v>
      </c>
      <c r="AK5" s="498" t="s">
        <v>795</v>
      </c>
      <c r="AL5" s="476" t="s">
        <v>863</v>
      </c>
      <c r="AM5" s="603" t="s">
        <v>748</v>
      </c>
      <c r="AN5" s="409" t="s">
        <v>748</v>
      </c>
      <c r="AO5" s="413">
        <v>1</v>
      </c>
      <c r="AP5" s="498" t="s">
        <v>130</v>
      </c>
      <c r="AQ5" s="473" t="s">
        <v>912</v>
      </c>
      <c r="AR5" s="411" t="s">
        <v>757</v>
      </c>
      <c r="AS5" s="411" t="s">
        <v>757</v>
      </c>
      <c r="AT5" s="417">
        <v>1</v>
      </c>
      <c r="AU5" s="497" t="s">
        <v>437</v>
      </c>
      <c r="AV5" s="470" t="s">
        <v>641</v>
      </c>
      <c r="AW5" s="418"/>
      <c r="AX5" s="418"/>
      <c r="AY5" s="406">
        <v>1</v>
      </c>
      <c r="AZ5" s="389" t="s">
        <v>210</v>
      </c>
      <c r="BA5" s="546" t="s">
        <v>907</v>
      </c>
      <c r="BB5" s="412" t="s">
        <v>748</v>
      </c>
      <c r="BC5" s="409" t="s">
        <v>748</v>
      </c>
      <c r="BD5" s="406">
        <v>1</v>
      </c>
      <c r="BE5" s="498" t="s">
        <v>210</v>
      </c>
      <c r="BF5" s="536" t="s">
        <v>817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5">
        <v>2</v>
      </c>
      <c r="B6" s="510" t="s">
        <v>249</v>
      </c>
      <c r="C6" s="508" t="s">
        <v>827</v>
      </c>
      <c r="D6" s="509"/>
      <c r="E6" s="509"/>
      <c r="F6" s="417">
        <v>2</v>
      </c>
      <c r="G6" s="510" t="s">
        <v>433</v>
      </c>
      <c r="H6" s="543"/>
      <c r="I6" s="544"/>
      <c r="J6" s="545"/>
      <c r="K6" s="413">
        <v>2</v>
      </c>
      <c r="L6" s="498" t="s">
        <v>130</v>
      </c>
      <c r="M6" s="473" t="s">
        <v>859</v>
      </c>
      <c r="N6" s="414" t="s">
        <v>757</v>
      </c>
      <c r="O6" s="415" t="s">
        <v>757</v>
      </c>
      <c r="P6" s="413">
        <v>2</v>
      </c>
      <c r="Q6" s="498" t="s">
        <v>249</v>
      </c>
      <c r="R6" s="473"/>
      <c r="S6" s="414" t="s">
        <v>757</v>
      </c>
      <c r="T6" s="415" t="s">
        <v>757</v>
      </c>
      <c r="U6" s="417">
        <v>2</v>
      </c>
      <c r="V6" s="497" t="s">
        <v>795</v>
      </c>
      <c r="W6" s="470" t="s">
        <v>1028</v>
      </c>
      <c r="X6" s="418"/>
      <c r="Y6" s="418"/>
      <c r="Z6" s="413">
        <v>2</v>
      </c>
      <c r="AA6" s="498" t="s">
        <v>247</v>
      </c>
      <c r="AB6" s="473" t="s">
        <v>835</v>
      </c>
      <c r="AC6" s="411" t="s">
        <v>748</v>
      </c>
      <c r="AD6" s="411" t="s">
        <v>748</v>
      </c>
      <c r="AE6" s="417">
        <v>2</v>
      </c>
      <c r="AF6" s="510" t="s">
        <v>437</v>
      </c>
      <c r="AG6" s="574"/>
      <c r="AH6" s="511"/>
      <c r="AI6" s="418"/>
      <c r="AJ6" s="413">
        <v>2</v>
      </c>
      <c r="AK6" s="498" t="s">
        <v>210</v>
      </c>
      <c r="AL6" s="476" t="s">
        <v>1040</v>
      </c>
      <c r="AM6" s="411" t="s">
        <v>748</v>
      </c>
      <c r="AN6" s="411" t="s">
        <v>748</v>
      </c>
      <c r="AO6" s="413">
        <v>2</v>
      </c>
      <c r="AP6" s="498" t="s">
        <v>247</v>
      </c>
      <c r="AQ6" s="473" t="s">
        <v>910</v>
      </c>
      <c r="AR6" s="411" t="s">
        <v>757</v>
      </c>
      <c r="AS6" s="411" t="s">
        <v>757</v>
      </c>
      <c r="AT6" s="417">
        <v>2</v>
      </c>
      <c r="AU6" s="497" t="s">
        <v>433</v>
      </c>
      <c r="AV6" s="470" t="s">
        <v>754</v>
      </c>
      <c r="AW6" s="418"/>
      <c r="AX6" s="418"/>
      <c r="AY6" s="413">
        <v>2</v>
      </c>
      <c r="AZ6" s="498" t="s">
        <v>130</v>
      </c>
      <c r="BA6" s="473" t="s">
        <v>864</v>
      </c>
      <c r="BB6" s="411" t="s">
        <v>748</v>
      </c>
      <c r="BC6" s="411" t="s">
        <v>748</v>
      </c>
      <c r="BD6" s="413">
        <v>2</v>
      </c>
      <c r="BE6" s="498" t="s">
        <v>130</v>
      </c>
      <c r="BF6" s="473" t="s">
        <v>1047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497" t="s">
        <v>437</v>
      </c>
      <c r="C7" s="508"/>
      <c r="D7" s="509"/>
      <c r="E7" s="509"/>
      <c r="F7" s="417">
        <v>3</v>
      </c>
      <c r="G7" s="497" t="s">
        <v>795</v>
      </c>
      <c r="H7" s="470" t="s">
        <v>642</v>
      </c>
      <c r="I7" s="418"/>
      <c r="J7" s="418"/>
      <c r="K7" s="413">
        <v>3</v>
      </c>
      <c r="L7" s="498" t="s">
        <v>13</v>
      </c>
      <c r="M7" s="473" t="s">
        <v>830</v>
      </c>
      <c r="N7" s="414" t="s">
        <v>757</v>
      </c>
      <c r="O7" s="415" t="s">
        <v>757</v>
      </c>
      <c r="P7" s="417">
        <v>3</v>
      </c>
      <c r="Q7" s="497" t="s">
        <v>15</v>
      </c>
      <c r="R7" s="560"/>
      <c r="S7" s="544"/>
      <c r="T7" s="545"/>
      <c r="U7" s="506">
        <v>3</v>
      </c>
      <c r="V7" s="497" t="s">
        <v>17</v>
      </c>
      <c r="W7" s="508"/>
      <c r="X7" s="509"/>
      <c r="Y7" s="509"/>
      <c r="Z7" s="413">
        <v>3</v>
      </c>
      <c r="AA7" s="498" t="s">
        <v>14</v>
      </c>
      <c r="AB7" s="472" t="s">
        <v>976</v>
      </c>
      <c r="AC7" s="410" t="s">
        <v>757</v>
      </c>
      <c r="AD7" s="411" t="s">
        <v>757</v>
      </c>
      <c r="AE7" s="417">
        <v>3</v>
      </c>
      <c r="AF7" s="510" t="s">
        <v>0</v>
      </c>
      <c r="AG7" s="474" t="s">
        <v>768</v>
      </c>
      <c r="AH7" s="573"/>
      <c r="AI7" s="418"/>
      <c r="AJ7" s="417">
        <v>3</v>
      </c>
      <c r="AK7" s="497" t="s">
        <v>130</v>
      </c>
      <c r="AL7" s="470" t="s">
        <v>643</v>
      </c>
      <c r="AM7" s="418"/>
      <c r="AN7" s="418"/>
      <c r="AO7" s="413">
        <v>3</v>
      </c>
      <c r="AP7" s="498" t="s">
        <v>14</v>
      </c>
      <c r="AQ7" s="478" t="s">
        <v>885</v>
      </c>
      <c r="AR7" s="411" t="s">
        <v>757</v>
      </c>
      <c r="AS7" s="411" t="s">
        <v>757</v>
      </c>
      <c r="AT7" s="417">
        <v>3</v>
      </c>
      <c r="AU7" s="497" t="s">
        <v>795</v>
      </c>
      <c r="AV7" s="470" t="s">
        <v>754</v>
      </c>
      <c r="AW7" s="418"/>
      <c r="AX7" s="418"/>
      <c r="AY7" s="413">
        <v>3</v>
      </c>
      <c r="AZ7" s="498" t="s">
        <v>247</v>
      </c>
      <c r="BA7" s="471"/>
      <c r="BB7" s="411" t="s">
        <v>748</v>
      </c>
      <c r="BC7" s="411" t="s">
        <v>748</v>
      </c>
      <c r="BD7" s="413">
        <v>3</v>
      </c>
      <c r="BE7" s="498" t="s">
        <v>247</v>
      </c>
      <c r="BF7" s="471" t="s">
        <v>987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6">
        <v>4</v>
      </c>
      <c r="B8" s="497" t="s">
        <v>433</v>
      </c>
      <c r="C8" s="470"/>
      <c r="D8" s="418"/>
      <c r="E8" s="418"/>
      <c r="F8" s="417">
        <v>4</v>
      </c>
      <c r="G8" s="497" t="s">
        <v>210</v>
      </c>
      <c r="H8" s="470" t="s">
        <v>128</v>
      </c>
      <c r="I8" s="418"/>
      <c r="J8" s="418"/>
      <c r="K8" s="413">
        <v>4</v>
      </c>
      <c r="L8" s="498" t="s">
        <v>14</v>
      </c>
      <c r="M8" s="475"/>
      <c r="N8" s="414" t="s">
        <v>757</v>
      </c>
      <c r="O8" s="415" t="s">
        <v>757</v>
      </c>
      <c r="P8" s="417">
        <v>4</v>
      </c>
      <c r="Q8" s="497" t="s">
        <v>0</v>
      </c>
      <c r="R8" s="504"/>
      <c r="S8" s="502"/>
      <c r="T8" s="503"/>
      <c r="U8" s="506">
        <v>4</v>
      </c>
      <c r="V8" s="497" t="s">
        <v>12</v>
      </c>
      <c r="W8" s="508"/>
      <c r="X8" s="509"/>
      <c r="Y8" s="509"/>
      <c r="Z8" s="417">
        <v>4</v>
      </c>
      <c r="AA8" s="497" t="s">
        <v>15</v>
      </c>
      <c r="AB8" s="571"/>
      <c r="AC8" s="572"/>
      <c r="AD8" s="418"/>
      <c r="AE8" s="413">
        <v>4</v>
      </c>
      <c r="AF8" s="389" t="s">
        <v>16</v>
      </c>
      <c r="AG8" s="475" t="s">
        <v>853</v>
      </c>
      <c r="AH8" s="410" t="s">
        <v>748</v>
      </c>
      <c r="AI8" s="411" t="s">
        <v>748</v>
      </c>
      <c r="AJ8" s="413">
        <v>4</v>
      </c>
      <c r="AK8" s="498" t="s">
        <v>247</v>
      </c>
      <c r="AL8" s="473" t="s">
        <v>1041</v>
      </c>
      <c r="AM8" s="411" t="s">
        <v>748</v>
      </c>
      <c r="AN8" s="411" t="s">
        <v>748</v>
      </c>
      <c r="AO8" s="417">
        <v>4</v>
      </c>
      <c r="AP8" s="497" t="s">
        <v>15</v>
      </c>
      <c r="AQ8" s="474"/>
      <c r="AR8" s="418"/>
      <c r="AS8" s="418"/>
      <c r="AT8" s="506">
        <v>4</v>
      </c>
      <c r="AU8" s="497" t="s">
        <v>17</v>
      </c>
      <c r="AV8" s="508"/>
      <c r="AW8" s="509"/>
      <c r="AX8" s="509"/>
      <c r="AY8" s="413">
        <v>4</v>
      </c>
      <c r="AZ8" s="498" t="s">
        <v>14</v>
      </c>
      <c r="BA8" s="471" t="s">
        <v>1046</v>
      </c>
      <c r="BB8" s="411" t="s">
        <v>748</v>
      </c>
      <c r="BC8" s="411" t="s">
        <v>748</v>
      </c>
      <c r="BD8" s="413">
        <v>4</v>
      </c>
      <c r="BE8" s="498" t="s">
        <v>14</v>
      </c>
      <c r="BF8" s="471" t="s">
        <v>820</v>
      </c>
      <c r="BG8" s="411" t="s">
        <v>748</v>
      </c>
      <c r="BH8" s="411" t="s">
        <v>748</v>
      </c>
      <c r="BI8" s="361"/>
      <c r="BJ8" s="361"/>
    </row>
    <row r="9" spans="1:62" ht="65.099999999999994" customHeight="1">
      <c r="A9" s="607">
        <v>5</v>
      </c>
      <c r="B9" s="497" t="s">
        <v>795</v>
      </c>
      <c r="C9" s="499" t="s">
        <v>1012</v>
      </c>
      <c r="D9" s="500"/>
      <c r="E9" s="501"/>
      <c r="F9" s="417">
        <v>5</v>
      </c>
      <c r="G9" s="497" t="s">
        <v>12</v>
      </c>
      <c r="H9" s="470" t="s">
        <v>644</v>
      </c>
      <c r="I9" s="418"/>
      <c r="J9" s="418"/>
      <c r="K9" s="413">
        <v>5</v>
      </c>
      <c r="L9" s="498" t="s">
        <v>15</v>
      </c>
      <c r="M9" s="472" t="s">
        <v>831</v>
      </c>
      <c r="N9" s="416" t="s">
        <v>757</v>
      </c>
      <c r="O9" s="415"/>
      <c r="P9" s="413">
        <v>5</v>
      </c>
      <c r="Q9" s="498" t="s">
        <v>16</v>
      </c>
      <c r="R9" s="476" t="s">
        <v>889</v>
      </c>
      <c r="S9" s="414" t="s">
        <v>748</v>
      </c>
      <c r="T9" s="415" t="s">
        <v>748</v>
      </c>
      <c r="U9" s="506">
        <v>5</v>
      </c>
      <c r="V9" s="497" t="s">
        <v>13</v>
      </c>
      <c r="W9" s="516" t="s">
        <v>1029</v>
      </c>
      <c r="X9" s="509"/>
      <c r="Y9" s="509"/>
      <c r="Z9" s="417">
        <v>5</v>
      </c>
      <c r="AA9" s="497" t="s">
        <v>0</v>
      </c>
      <c r="AB9" s="543"/>
      <c r="AC9" s="573"/>
      <c r="AD9" s="418"/>
      <c r="AE9" s="413">
        <v>5</v>
      </c>
      <c r="AF9" s="389" t="s">
        <v>17</v>
      </c>
      <c r="AG9" s="475" t="s">
        <v>1054</v>
      </c>
      <c r="AH9" s="410" t="s">
        <v>748</v>
      </c>
      <c r="AI9" s="411" t="s">
        <v>748</v>
      </c>
      <c r="AJ9" s="413">
        <v>5</v>
      </c>
      <c r="AK9" s="498" t="s">
        <v>249</v>
      </c>
      <c r="AL9" s="472"/>
      <c r="AM9" s="411" t="s">
        <v>757</v>
      </c>
      <c r="AN9" s="411" t="s">
        <v>757</v>
      </c>
      <c r="AO9" s="417">
        <v>5</v>
      </c>
      <c r="AP9" s="497" t="s">
        <v>0</v>
      </c>
      <c r="AQ9" s="560"/>
      <c r="AR9" s="418"/>
      <c r="AS9" s="418"/>
      <c r="AT9" s="506">
        <v>5</v>
      </c>
      <c r="AU9" s="497" t="s">
        <v>12</v>
      </c>
      <c r="AV9" s="508"/>
      <c r="AW9" s="509"/>
      <c r="AX9" s="509"/>
      <c r="AY9" s="417">
        <v>5</v>
      </c>
      <c r="AZ9" s="497" t="s">
        <v>15</v>
      </c>
      <c r="BA9" s="474"/>
      <c r="BB9" s="418"/>
      <c r="BC9" s="418"/>
      <c r="BD9" s="417">
        <v>5</v>
      </c>
      <c r="BE9" s="497" t="s">
        <v>15</v>
      </c>
      <c r="BF9" s="557"/>
      <c r="BG9" s="418"/>
      <c r="BH9" s="418"/>
      <c r="BI9" s="361"/>
      <c r="BJ9" s="361"/>
    </row>
    <row r="10" spans="1:62" ht="65.099999999999994" customHeight="1">
      <c r="A10" s="608">
        <v>6</v>
      </c>
      <c r="B10" s="498" t="s">
        <v>210</v>
      </c>
      <c r="C10" s="517" t="s">
        <v>1008</v>
      </c>
      <c r="D10" s="416" t="s">
        <v>748</v>
      </c>
      <c r="E10" s="411"/>
      <c r="F10" s="413">
        <v>6</v>
      </c>
      <c r="G10" s="498" t="s">
        <v>13</v>
      </c>
      <c r="H10" s="473" t="s">
        <v>1050</v>
      </c>
      <c r="I10" s="414" t="s">
        <v>757</v>
      </c>
      <c r="J10" s="415" t="s">
        <v>757</v>
      </c>
      <c r="K10" s="417">
        <v>6</v>
      </c>
      <c r="L10" s="497" t="s">
        <v>0</v>
      </c>
      <c r="M10" s="557"/>
      <c r="N10" s="544"/>
      <c r="O10" s="545"/>
      <c r="P10" s="413">
        <v>6</v>
      </c>
      <c r="Q10" s="498" t="s">
        <v>17</v>
      </c>
      <c r="R10" s="476"/>
      <c r="S10" s="414" t="s">
        <v>748</v>
      </c>
      <c r="T10" s="415" t="s">
        <v>748</v>
      </c>
      <c r="U10" s="506">
        <v>6</v>
      </c>
      <c r="V10" s="497" t="s">
        <v>14</v>
      </c>
      <c r="W10" s="508"/>
      <c r="X10" s="509"/>
      <c r="Y10" s="509"/>
      <c r="Z10" s="413">
        <v>6</v>
      </c>
      <c r="AA10" s="498" t="s">
        <v>16</v>
      </c>
      <c r="AB10" s="475" t="s">
        <v>862</v>
      </c>
      <c r="AC10" s="410" t="s">
        <v>748</v>
      </c>
      <c r="AD10" s="411" t="s">
        <v>748</v>
      </c>
      <c r="AE10" s="413">
        <v>6</v>
      </c>
      <c r="AF10" s="389" t="s">
        <v>12</v>
      </c>
      <c r="AG10" s="473" t="s">
        <v>1037</v>
      </c>
      <c r="AH10" s="410" t="s">
        <v>748</v>
      </c>
      <c r="AI10" s="411" t="s">
        <v>748</v>
      </c>
      <c r="AJ10" s="417">
        <v>6</v>
      </c>
      <c r="AK10" s="497" t="s">
        <v>15</v>
      </c>
      <c r="AL10" s="543"/>
      <c r="AM10" s="418"/>
      <c r="AN10" s="418"/>
      <c r="AO10" s="413">
        <v>6</v>
      </c>
      <c r="AP10" s="498" t="s">
        <v>16</v>
      </c>
      <c r="AQ10" s="532" t="s">
        <v>891</v>
      </c>
      <c r="AR10" s="411" t="s">
        <v>748</v>
      </c>
      <c r="AS10" s="411" t="s">
        <v>748</v>
      </c>
      <c r="AT10" s="506">
        <v>6</v>
      </c>
      <c r="AU10" s="497" t="s">
        <v>13</v>
      </c>
      <c r="AV10" s="508"/>
      <c r="AW10" s="509"/>
      <c r="AX10" s="509"/>
      <c r="AY10" s="417">
        <v>6</v>
      </c>
      <c r="AZ10" s="497" t="s">
        <v>0</v>
      </c>
      <c r="BA10" s="571"/>
      <c r="BB10" s="418"/>
      <c r="BC10" s="418"/>
      <c r="BD10" s="417">
        <v>6</v>
      </c>
      <c r="BE10" s="497" t="s">
        <v>0</v>
      </c>
      <c r="BF10" s="557"/>
      <c r="BG10" s="418"/>
      <c r="BH10" s="418"/>
      <c r="BI10" s="361"/>
      <c r="BJ10" s="361"/>
    </row>
    <row r="11" spans="1:62" ht="65.099999999999994" customHeight="1">
      <c r="A11" s="608">
        <v>7</v>
      </c>
      <c r="B11" s="498" t="s">
        <v>130</v>
      </c>
      <c r="C11" s="473" t="s">
        <v>915</v>
      </c>
      <c r="D11" s="416" t="s">
        <v>748</v>
      </c>
      <c r="E11" s="411"/>
      <c r="F11" s="413">
        <v>7</v>
      </c>
      <c r="G11" s="498" t="s">
        <v>14</v>
      </c>
      <c r="H11" s="461" t="s">
        <v>925</v>
      </c>
      <c r="I11" s="414" t="s">
        <v>757</v>
      </c>
      <c r="J11" s="415" t="s">
        <v>757</v>
      </c>
      <c r="K11" s="417">
        <v>7</v>
      </c>
      <c r="L11" s="497" t="s">
        <v>16</v>
      </c>
      <c r="M11" s="558" t="s">
        <v>832</v>
      </c>
      <c r="N11" s="544"/>
      <c r="O11" s="545"/>
      <c r="P11" s="413">
        <v>7</v>
      </c>
      <c r="Q11" s="498" t="s">
        <v>12</v>
      </c>
      <c r="R11" s="473" t="s">
        <v>860</v>
      </c>
      <c r="S11" s="411" t="s">
        <v>748</v>
      </c>
      <c r="T11" s="411" t="s">
        <v>748</v>
      </c>
      <c r="U11" s="506">
        <v>7</v>
      </c>
      <c r="V11" s="497" t="s">
        <v>15</v>
      </c>
      <c r="W11" s="516"/>
      <c r="X11" s="509"/>
      <c r="Y11" s="509"/>
      <c r="Z11" s="413">
        <v>7</v>
      </c>
      <c r="AA11" s="498" t="s">
        <v>17</v>
      </c>
      <c r="AB11" s="472" t="s">
        <v>1033</v>
      </c>
      <c r="AC11" s="410" t="s">
        <v>748</v>
      </c>
      <c r="AD11" s="411" t="s">
        <v>748</v>
      </c>
      <c r="AE11" s="413">
        <v>7</v>
      </c>
      <c r="AF11" s="389" t="s">
        <v>13</v>
      </c>
      <c r="AG11" s="473" t="s">
        <v>917</v>
      </c>
      <c r="AH11" s="410" t="s">
        <v>748</v>
      </c>
      <c r="AI11" s="411" t="s">
        <v>748</v>
      </c>
      <c r="AJ11" s="417">
        <v>7</v>
      </c>
      <c r="AK11" s="497" t="s">
        <v>0</v>
      </c>
      <c r="AL11" s="577"/>
      <c r="AM11" s="418"/>
      <c r="AN11" s="418"/>
      <c r="AO11" s="413">
        <v>7</v>
      </c>
      <c r="AP11" s="498" t="s">
        <v>17</v>
      </c>
      <c r="AQ11" s="478"/>
      <c r="AR11" s="411" t="s">
        <v>748</v>
      </c>
      <c r="AS11" s="411" t="s">
        <v>748</v>
      </c>
      <c r="AT11" s="506">
        <v>7</v>
      </c>
      <c r="AU11" s="497" t="s">
        <v>14</v>
      </c>
      <c r="AV11" s="508" t="s">
        <v>755</v>
      </c>
      <c r="AW11" s="509"/>
      <c r="AX11" s="509"/>
      <c r="AY11" s="413">
        <v>7</v>
      </c>
      <c r="AZ11" s="498" t="s">
        <v>16</v>
      </c>
      <c r="BA11" s="475" t="s">
        <v>1053</v>
      </c>
      <c r="BB11" s="411" t="s">
        <v>748</v>
      </c>
      <c r="BC11" s="411" t="s">
        <v>748</v>
      </c>
      <c r="BD11" s="413">
        <v>7</v>
      </c>
      <c r="BE11" s="498" t="s">
        <v>16</v>
      </c>
      <c r="BF11" s="472" t="s">
        <v>920</v>
      </c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8">
        <v>8</v>
      </c>
      <c r="B12" s="498" t="s">
        <v>247</v>
      </c>
      <c r="C12" s="473" t="s">
        <v>1049</v>
      </c>
      <c r="D12" s="416" t="s">
        <v>748</v>
      </c>
      <c r="E12" s="411" t="s">
        <v>748</v>
      </c>
      <c r="F12" s="417">
        <v>8</v>
      </c>
      <c r="G12" s="497" t="s">
        <v>15</v>
      </c>
      <c r="H12" s="620"/>
      <c r="I12" s="544"/>
      <c r="J12" s="545"/>
      <c r="K12" s="413">
        <v>8</v>
      </c>
      <c r="L12" s="498" t="s">
        <v>17</v>
      </c>
      <c r="M12" s="475" t="s">
        <v>1021</v>
      </c>
      <c r="N12" s="414" t="s">
        <v>748</v>
      </c>
      <c r="O12" s="415" t="s">
        <v>748</v>
      </c>
      <c r="P12" s="413">
        <v>8</v>
      </c>
      <c r="Q12" s="498" t="s">
        <v>13</v>
      </c>
      <c r="R12" s="473"/>
      <c r="S12" s="411" t="s">
        <v>748</v>
      </c>
      <c r="T12" s="411" t="s">
        <v>748</v>
      </c>
      <c r="U12" s="506">
        <v>8</v>
      </c>
      <c r="V12" s="497" t="s">
        <v>0</v>
      </c>
      <c r="W12" s="508" t="s">
        <v>876</v>
      </c>
      <c r="X12" s="509"/>
      <c r="Y12" s="509"/>
      <c r="Z12" s="413">
        <v>8</v>
      </c>
      <c r="AA12" s="498" t="s">
        <v>12</v>
      </c>
      <c r="AB12" s="473"/>
      <c r="AC12" s="410" t="s">
        <v>748</v>
      </c>
      <c r="AD12" s="411" t="s">
        <v>748</v>
      </c>
      <c r="AE12" s="413">
        <v>8</v>
      </c>
      <c r="AF12" s="389" t="s">
        <v>14</v>
      </c>
      <c r="AG12" s="582" t="s">
        <v>918</v>
      </c>
      <c r="AH12" s="410" t="s">
        <v>748</v>
      </c>
      <c r="AI12" s="411"/>
      <c r="AJ12" s="413">
        <v>8</v>
      </c>
      <c r="AK12" s="498" t="s">
        <v>16</v>
      </c>
      <c r="AL12" s="472" t="s">
        <v>890</v>
      </c>
      <c r="AM12" s="411" t="s">
        <v>748</v>
      </c>
      <c r="AN12" s="411" t="s">
        <v>748</v>
      </c>
      <c r="AO12" s="413">
        <v>8</v>
      </c>
      <c r="AP12" s="498" t="s">
        <v>12</v>
      </c>
      <c r="AQ12" s="473" t="s">
        <v>911</v>
      </c>
      <c r="AR12" s="411" t="s">
        <v>748</v>
      </c>
      <c r="AS12" s="411" t="s">
        <v>748</v>
      </c>
      <c r="AT12" s="506">
        <v>8</v>
      </c>
      <c r="AU12" s="497" t="s">
        <v>15</v>
      </c>
      <c r="AV12" s="508"/>
      <c r="AW12" s="509"/>
      <c r="AX12" s="509"/>
      <c r="AY12" s="413">
        <v>8</v>
      </c>
      <c r="AZ12" s="498" t="s">
        <v>17</v>
      </c>
      <c r="BA12" s="473"/>
      <c r="BB12" s="411" t="s">
        <v>748</v>
      </c>
      <c r="BC12" s="411" t="s">
        <v>748</v>
      </c>
      <c r="BD12" s="413">
        <v>8</v>
      </c>
      <c r="BE12" s="498" t="s">
        <v>17</v>
      </c>
      <c r="BF12" s="473"/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8">
        <v>9</v>
      </c>
      <c r="B13" s="498" t="s">
        <v>249</v>
      </c>
      <c r="C13" s="615" t="s">
        <v>1009</v>
      </c>
      <c r="D13" s="416" t="s">
        <v>757</v>
      </c>
      <c r="E13" s="411" t="s">
        <v>757</v>
      </c>
      <c r="F13" s="417">
        <v>9</v>
      </c>
      <c r="G13" s="497" t="s">
        <v>0</v>
      </c>
      <c r="H13" s="551"/>
      <c r="I13" s="544"/>
      <c r="J13" s="545"/>
      <c r="K13" s="413">
        <v>9</v>
      </c>
      <c r="L13" s="498" t="s">
        <v>12</v>
      </c>
      <c r="M13" s="475" t="s">
        <v>888</v>
      </c>
      <c r="N13" s="416" t="s">
        <v>748</v>
      </c>
      <c r="O13" s="415" t="s">
        <v>748</v>
      </c>
      <c r="P13" s="413">
        <v>9</v>
      </c>
      <c r="Q13" s="498" t="s">
        <v>14</v>
      </c>
      <c r="R13" s="530" t="s">
        <v>802</v>
      </c>
      <c r="S13" s="414" t="s">
        <v>757</v>
      </c>
      <c r="T13" s="415" t="s">
        <v>757</v>
      </c>
      <c r="U13" s="506">
        <v>9</v>
      </c>
      <c r="V13" s="497" t="s">
        <v>16</v>
      </c>
      <c r="W13" s="508" t="s">
        <v>877</v>
      </c>
      <c r="X13" s="509"/>
      <c r="Y13" s="509"/>
      <c r="Z13" s="413">
        <v>9</v>
      </c>
      <c r="AA13" s="498" t="s">
        <v>13</v>
      </c>
      <c r="AB13" s="473"/>
      <c r="AC13" s="410" t="s">
        <v>748</v>
      </c>
      <c r="AD13" s="411" t="s">
        <v>748</v>
      </c>
      <c r="AE13" s="417">
        <v>9</v>
      </c>
      <c r="AF13" s="510" t="s">
        <v>15</v>
      </c>
      <c r="AG13" s="575"/>
      <c r="AH13" s="418"/>
      <c r="AI13" s="418"/>
      <c r="AJ13" s="413">
        <v>9</v>
      </c>
      <c r="AK13" s="498" t="s">
        <v>17</v>
      </c>
      <c r="AL13" s="460" t="s">
        <v>934</v>
      </c>
      <c r="AM13" s="411" t="s">
        <v>748</v>
      </c>
      <c r="AN13" s="411" t="s">
        <v>748</v>
      </c>
      <c r="AO13" s="413">
        <v>9</v>
      </c>
      <c r="AP13" s="498" t="s">
        <v>13</v>
      </c>
      <c r="AQ13" s="473" t="s">
        <v>985</v>
      </c>
      <c r="AR13" s="411" t="s">
        <v>748</v>
      </c>
      <c r="AS13" s="411" t="s">
        <v>748</v>
      </c>
      <c r="AT13" s="417">
        <v>9</v>
      </c>
      <c r="AU13" s="497" t="s">
        <v>0</v>
      </c>
      <c r="AV13" s="470"/>
      <c r="AW13" s="418"/>
      <c r="AX13" s="418"/>
      <c r="AY13" s="413">
        <v>9</v>
      </c>
      <c r="AZ13" s="498" t="s">
        <v>12</v>
      </c>
      <c r="BA13" s="473"/>
      <c r="BB13" s="411" t="s">
        <v>748</v>
      </c>
      <c r="BC13" s="411" t="s">
        <v>748</v>
      </c>
      <c r="BD13" s="413">
        <v>9</v>
      </c>
      <c r="BE13" s="498" t="s">
        <v>12</v>
      </c>
      <c r="BF13" s="473" t="s">
        <v>879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497" t="s">
        <v>437</v>
      </c>
      <c r="C14" s="619" t="s">
        <v>928</v>
      </c>
      <c r="D14" s="528"/>
      <c r="E14" s="509"/>
      <c r="F14" s="413">
        <v>10</v>
      </c>
      <c r="G14" s="498" t="s">
        <v>16</v>
      </c>
      <c r="H14" s="478" t="s">
        <v>871</v>
      </c>
      <c r="I14" s="414" t="s">
        <v>748</v>
      </c>
      <c r="J14" s="415" t="s">
        <v>748</v>
      </c>
      <c r="K14" s="413">
        <v>10</v>
      </c>
      <c r="L14" s="498" t="s">
        <v>13</v>
      </c>
      <c r="M14" s="473" t="s">
        <v>1022</v>
      </c>
      <c r="N14" s="416" t="s">
        <v>748</v>
      </c>
      <c r="O14" s="415" t="s">
        <v>748</v>
      </c>
      <c r="P14" s="413">
        <v>10</v>
      </c>
      <c r="Q14" s="498" t="s">
        <v>15</v>
      </c>
      <c r="R14" s="476" t="s">
        <v>756</v>
      </c>
      <c r="S14" s="414" t="s">
        <v>757</v>
      </c>
      <c r="T14" s="415"/>
      <c r="U14" s="506">
        <v>10</v>
      </c>
      <c r="V14" s="497" t="s">
        <v>17</v>
      </c>
      <c r="W14" s="508"/>
      <c r="X14" s="509"/>
      <c r="Y14" s="509"/>
      <c r="Z14" s="413">
        <v>10</v>
      </c>
      <c r="AA14" s="498" t="s">
        <v>14</v>
      </c>
      <c r="AB14" s="472" t="s">
        <v>784</v>
      </c>
      <c r="AC14" s="410" t="s">
        <v>748</v>
      </c>
      <c r="AD14" s="411" t="s">
        <v>748</v>
      </c>
      <c r="AE14" s="417">
        <v>10</v>
      </c>
      <c r="AF14" s="510" t="s">
        <v>0</v>
      </c>
      <c r="AG14" s="560"/>
      <c r="AH14" s="418"/>
      <c r="AI14" s="418"/>
      <c r="AJ14" s="413">
        <v>10</v>
      </c>
      <c r="AK14" s="498" t="s">
        <v>12</v>
      </c>
      <c r="AL14" s="473" t="s">
        <v>978</v>
      </c>
      <c r="AM14" s="411" t="s">
        <v>748</v>
      </c>
      <c r="AN14" s="411" t="s">
        <v>748</v>
      </c>
      <c r="AO14" s="413">
        <v>10</v>
      </c>
      <c r="AP14" s="498" t="s">
        <v>14</v>
      </c>
      <c r="AQ14" s="473" t="s">
        <v>752</v>
      </c>
      <c r="AR14" s="411" t="s">
        <v>757</v>
      </c>
      <c r="AS14" s="411" t="s">
        <v>757</v>
      </c>
      <c r="AT14" s="417">
        <v>10</v>
      </c>
      <c r="AU14" s="497" t="s">
        <v>16</v>
      </c>
      <c r="AV14" s="470" t="s">
        <v>645</v>
      </c>
      <c r="AW14" s="418"/>
      <c r="AX14" s="418"/>
      <c r="AY14" s="413">
        <v>10</v>
      </c>
      <c r="AZ14" s="498" t="s">
        <v>13</v>
      </c>
      <c r="BA14" s="473" t="s">
        <v>986</v>
      </c>
      <c r="BB14" s="411" t="s">
        <v>748</v>
      </c>
      <c r="BC14" s="411" t="s">
        <v>748</v>
      </c>
      <c r="BD14" s="413">
        <v>10</v>
      </c>
      <c r="BE14" s="498" t="s">
        <v>13</v>
      </c>
      <c r="BF14" s="473" t="s">
        <v>988</v>
      </c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5">
        <v>11</v>
      </c>
      <c r="B15" s="497" t="s">
        <v>433</v>
      </c>
      <c r="C15" s="533"/>
      <c r="D15" s="528"/>
      <c r="E15" s="509"/>
      <c r="F15" s="413">
        <v>11</v>
      </c>
      <c r="G15" s="498" t="s">
        <v>17</v>
      </c>
      <c r="H15" s="532" t="s">
        <v>1016</v>
      </c>
      <c r="I15" s="414" t="s">
        <v>757</v>
      </c>
      <c r="J15" s="415" t="s">
        <v>757</v>
      </c>
      <c r="K15" s="413">
        <v>11</v>
      </c>
      <c r="L15" s="498" t="s">
        <v>14</v>
      </c>
      <c r="M15" s="473"/>
      <c r="N15" s="416" t="s">
        <v>748</v>
      </c>
      <c r="O15" s="415" t="s">
        <v>748</v>
      </c>
      <c r="P15" s="417">
        <v>11</v>
      </c>
      <c r="Q15" s="497" t="s">
        <v>0</v>
      </c>
      <c r="R15" s="474" t="s">
        <v>756</v>
      </c>
      <c r="S15" s="544"/>
      <c r="T15" s="545"/>
      <c r="U15" s="506">
        <v>11</v>
      </c>
      <c r="V15" s="497" t="s">
        <v>12</v>
      </c>
      <c r="W15" s="508"/>
      <c r="X15" s="509"/>
      <c r="Y15" s="509"/>
      <c r="Z15" s="413">
        <v>11</v>
      </c>
      <c r="AA15" s="498" t="s">
        <v>15</v>
      </c>
      <c r="AB15" s="475" t="s">
        <v>839</v>
      </c>
      <c r="AC15" s="411" t="s">
        <v>757</v>
      </c>
      <c r="AD15" s="411"/>
      <c r="AE15" s="413">
        <v>11</v>
      </c>
      <c r="AF15" s="389" t="s">
        <v>16</v>
      </c>
      <c r="AG15" s="505" t="s">
        <v>923</v>
      </c>
      <c r="AH15" s="416" t="s">
        <v>748</v>
      </c>
      <c r="AI15" s="411" t="s">
        <v>748</v>
      </c>
      <c r="AJ15" s="413">
        <v>11</v>
      </c>
      <c r="AK15" s="498" t="s">
        <v>13</v>
      </c>
      <c r="AL15" s="473"/>
      <c r="AM15" s="411" t="s">
        <v>748</v>
      </c>
      <c r="AN15" s="411" t="s">
        <v>748</v>
      </c>
      <c r="AO15" s="417">
        <v>11</v>
      </c>
      <c r="AP15" s="497" t="s">
        <v>15</v>
      </c>
      <c r="AQ15" s="562"/>
      <c r="AR15" s="418"/>
      <c r="AS15" s="418"/>
      <c r="AT15" s="417">
        <v>11</v>
      </c>
      <c r="AU15" s="497" t="s">
        <v>17</v>
      </c>
      <c r="AV15" s="470"/>
      <c r="AW15" s="418"/>
      <c r="AX15" s="418"/>
      <c r="AY15" s="417">
        <v>11</v>
      </c>
      <c r="AZ15" s="497" t="s">
        <v>14</v>
      </c>
      <c r="BA15" s="470" t="s">
        <v>646</v>
      </c>
      <c r="BB15" s="418"/>
      <c r="BC15" s="418"/>
      <c r="BD15" s="413">
        <v>11</v>
      </c>
      <c r="BE15" s="498" t="s">
        <v>14</v>
      </c>
      <c r="BF15" s="471"/>
      <c r="BG15" s="411" t="s">
        <v>757</v>
      </c>
      <c r="BH15" s="411" t="s">
        <v>757</v>
      </c>
      <c r="BI15" s="361"/>
      <c r="BJ15" s="361"/>
    </row>
    <row r="16" spans="1:62" ht="65.099999999999994" customHeight="1">
      <c r="A16" s="608">
        <v>12</v>
      </c>
      <c r="B16" s="498" t="s">
        <v>795</v>
      </c>
      <c r="C16" s="567" t="s">
        <v>1010</v>
      </c>
      <c r="D16" s="416" t="s">
        <v>748</v>
      </c>
      <c r="E16" s="411" t="s">
        <v>748</v>
      </c>
      <c r="F16" s="413">
        <v>12</v>
      </c>
      <c r="G16" s="498" t="s">
        <v>12</v>
      </c>
      <c r="H16" s="473" t="s">
        <v>1017</v>
      </c>
      <c r="I16" s="414" t="s">
        <v>757</v>
      </c>
      <c r="J16" s="415" t="s">
        <v>757</v>
      </c>
      <c r="K16" s="417">
        <v>12</v>
      </c>
      <c r="L16" s="497" t="s">
        <v>15</v>
      </c>
      <c r="M16" s="559"/>
      <c r="N16" s="544"/>
      <c r="O16" s="545"/>
      <c r="P16" s="417">
        <v>12</v>
      </c>
      <c r="Q16" s="497" t="s">
        <v>16</v>
      </c>
      <c r="R16" s="561" t="s">
        <v>834</v>
      </c>
      <c r="S16" s="544"/>
      <c r="T16" s="545"/>
      <c r="U16" s="506">
        <v>12</v>
      </c>
      <c r="V16" s="497" t="s">
        <v>13</v>
      </c>
      <c r="W16" s="508" t="s">
        <v>777</v>
      </c>
      <c r="X16" s="509"/>
      <c r="Y16" s="509"/>
      <c r="Z16" s="417">
        <v>12</v>
      </c>
      <c r="AA16" s="497" t="s">
        <v>0</v>
      </c>
      <c r="AB16" s="543"/>
      <c r="AC16" s="418"/>
      <c r="AD16" s="418"/>
      <c r="AE16" s="413">
        <v>12</v>
      </c>
      <c r="AF16" s="389" t="s">
        <v>17</v>
      </c>
      <c r="AG16" s="471" t="s">
        <v>883</v>
      </c>
      <c r="AH16" s="411" t="s">
        <v>757</v>
      </c>
      <c r="AI16" s="411" t="s">
        <v>757</v>
      </c>
      <c r="AJ16" s="417">
        <v>12</v>
      </c>
      <c r="AK16" s="497" t="s">
        <v>14</v>
      </c>
      <c r="AL16" s="576" t="s">
        <v>1042</v>
      </c>
      <c r="AM16" s="418"/>
      <c r="AN16" s="418"/>
      <c r="AO16" s="417">
        <v>12</v>
      </c>
      <c r="AP16" s="497" t="s">
        <v>0</v>
      </c>
      <c r="AQ16" s="474"/>
      <c r="AR16" s="418"/>
      <c r="AS16" s="418"/>
      <c r="AT16" s="506">
        <v>12</v>
      </c>
      <c r="AU16" s="497" t="s">
        <v>12</v>
      </c>
      <c r="AV16" s="470" t="s">
        <v>786</v>
      </c>
      <c r="AW16" s="509"/>
      <c r="AX16" s="509"/>
      <c r="AY16" s="417">
        <v>12</v>
      </c>
      <c r="AZ16" s="497" t="s">
        <v>15</v>
      </c>
      <c r="BA16" s="571"/>
      <c r="BB16" s="418"/>
      <c r="BC16" s="418"/>
      <c r="BD16" s="417">
        <v>12</v>
      </c>
      <c r="BE16" s="497" t="s">
        <v>15</v>
      </c>
      <c r="BF16" s="557"/>
      <c r="BG16" s="418"/>
      <c r="BH16" s="418"/>
      <c r="BI16" s="361"/>
      <c r="BJ16" s="361"/>
    </row>
    <row r="17" spans="1:62" ht="65.099999999999994" customHeight="1">
      <c r="A17" s="608">
        <v>13</v>
      </c>
      <c r="B17" s="498" t="s">
        <v>210</v>
      </c>
      <c r="C17" s="475" t="s">
        <v>1011</v>
      </c>
      <c r="D17" s="416" t="s">
        <v>748</v>
      </c>
      <c r="E17" s="411" t="s">
        <v>748</v>
      </c>
      <c r="F17" s="413">
        <v>13</v>
      </c>
      <c r="G17" s="498" t="s">
        <v>13</v>
      </c>
      <c r="H17" s="473"/>
      <c r="I17" s="414" t="s">
        <v>757</v>
      </c>
      <c r="J17" s="415" t="s">
        <v>757</v>
      </c>
      <c r="K17" s="417">
        <v>13</v>
      </c>
      <c r="L17" s="497" t="s">
        <v>0</v>
      </c>
      <c r="M17" s="543"/>
      <c r="N17" s="544"/>
      <c r="O17" s="545"/>
      <c r="P17" s="413">
        <v>13</v>
      </c>
      <c r="Q17" s="498" t="s">
        <v>210</v>
      </c>
      <c r="R17" s="476"/>
      <c r="S17" s="414" t="s">
        <v>748</v>
      </c>
      <c r="T17" s="415" t="s">
        <v>748</v>
      </c>
      <c r="U17" s="506">
        <v>13</v>
      </c>
      <c r="V17" s="497" t="s">
        <v>14</v>
      </c>
      <c r="W17" s="508" t="s">
        <v>777</v>
      </c>
      <c r="X17" s="509"/>
      <c r="Y17" s="509"/>
      <c r="Z17" s="417">
        <v>13</v>
      </c>
      <c r="AA17" s="497" t="s">
        <v>16</v>
      </c>
      <c r="AB17" s="474" t="s">
        <v>838</v>
      </c>
      <c r="AC17" s="418"/>
      <c r="AD17" s="418"/>
      <c r="AE17" s="413">
        <v>13</v>
      </c>
      <c r="AF17" s="389" t="s">
        <v>12</v>
      </c>
      <c r="AG17" s="473" t="s">
        <v>897</v>
      </c>
      <c r="AH17" s="411" t="s">
        <v>757</v>
      </c>
      <c r="AI17" s="411" t="s">
        <v>757</v>
      </c>
      <c r="AJ17" s="417">
        <v>13</v>
      </c>
      <c r="AK17" s="497" t="s">
        <v>15</v>
      </c>
      <c r="AL17" s="560"/>
      <c r="AM17" s="418"/>
      <c r="AN17" s="418"/>
      <c r="AO17" s="413">
        <v>13</v>
      </c>
      <c r="AP17" s="498" t="s">
        <v>16</v>
      </c>
      <c r="AQ17" s="473" t="s">
        <v>799</v>
      </c>
      <c r="AR17" s="411" t="s">
        <v>748</v>
      </c>
      <c r="AS17" s="570" t="s">
        <v>748</v>
      </c>
      <c r="AT17" s="568">
        <v>13</v>
      </c>
      <c r="AU17" s="569" t="s">
        <v>13</v>
      </c>
      <c r="AV17" s="614" t="s">
        <v>1045</v>
      </c>
      <c r="AW17" s="570" t="s">
        <v>748</v>
      </c>
      <c r="AX17" s="570" t="s">
        <v>748</v>
      </c>
      <c r="AY17" s="417">
        <v>13</v>
      </c>
      <c r="AZ17" s="497" t="s">
        <v>0</v>
      </c>
      <c r="BA17" s="560"/>
      <c r="BB17" s="418"/>
      <c r="BC17" s="418"/>
      <c r="BD17" s="417">
        <v>13</v>
      </c>
      <c r="BE17" s="497" t="s">
        <v>0</v>
      </c>
      <c r="BF17" s="470"/>
      <c r="BG17" s="418"/>
      <c r="BH17" s="418"/>
      <c r="BI17" s="361"/>
      <c r="BJ17" s="361"/>
    </row>
    <row r="18" spans="1:62" ht="65.099999999999994" customHeight="1">
      <c r="A18" s="608">
        <v>14</v>
      </c>
      <c r="B18" s="498" t="s">
        <v>130</v>
      </c>
      <c r="C18" s="621"/>
      <c r="D18" s="416" t="s">
        <v>748</v>
      </c>
      <c r="E18" s="411" t="s">
        <v>748</v>
      </c>
      <c r="F18" s="413">
        <v>14</v>
      </c>
      <c r="G18" s="498" t="s">
        <v>14</v>
      </c>
      <c r="H18" s="480" t="s">
        <v>127</v>
      </c>
      <c r="I18" s="414" t="s">
        <v>748</v>
      </c>
      <c r="J18" s="415" t="s">
        <v>748</v>
      </c>
      <c r="K18" s="413">
        <v>14</v>
      </c>
      <c r="L18" s="498" t="s">
        <v>16</v>
      </c>
      <c r="M18" s="476" t="s">
        <v>1023</v>
      </c>
      <c r="N18" s="414" t="s">
        <v>748</v>
      </c>
      <c r="O18" s="415" t="s">
        <v>748</v>
      </c>
      <c r="P18" s="413">
        <v>14</v>
      </c>
      <c r="Q18" s="498" t="s">
        <v>12</v>
      </c>
      <c r="R18" s="473" t="s">
        <v>979</v>
      </c>
      <c r="S18" s="411" t="s">
        <v>748</v>
      </c>
      <c r="T18" s="411" t="s">
        <v>748</v>
      </c>
      <c r="U18" s="506">
        <v>14</v>
      </c>
      <c r="V18" s="497" t="s">
        <v>15</v>
      </c>
      <c r="W18" s="508"/>
      <c r="X18" s="509"/>
      <c r="Y18" s="509"/>
      <c r="Z18" s="413">
        <v>14</v>
      </c>
      <c r="AA18" s="498" t="s">
        <v>17</v>
      </c>
      <c r="AB18" s="547" t="s">
        <v>785</v>
      </c>
      <c r="AC18" s="411" t="s">
        <v>748</v>
      </c>
      <c r="AD18" s="411" t="s">
        <v>748</v>
      </c>
      <c r="AE18" s="413">
        <v>14</v>
      </c>
      <c r="AF18" s="389" t="s">
        <v>13</v>
      </c>
      <c r="AG18" s="473" t="s">
        <v>983</v>
      </c>
      <c r="AH18" s="411" t="s">
        <v>757</v>
      </c>
      <c r="AI18" s="411" t="s">
        <v>757</v>
      </c>
      <c r="AJ18" s="417">
        <v>14</v>
      </c>
      <c r="AK18" s="497" t="s">
        <v>0</v>
      </c>
      <c r="AL18" s="557" t="s">
        <v>854</v>
      </c>
      <c r="AM18" s="418"/>
      <c r="AN18" s="418"/>
      <c r="AO18" s="413">
        <v>14</v>
      </c>
      <c r="AP18" s="498" t="s">
        <v>17</v>
      </c>
      <c r="AQ18" s="475"/>
      <c r="AR18" s="411" t="s">
        <v>748</v>
      </c>
      <c r="AS18" s="411" t="s">
        <v>748</v>
      </c>
      <c r="AT18" s="413">
        <v>14</v>
      </c>
      <c r="AU18" s="498" t="s">
        <v>14</v>
      </c>
      <c r="AV18" s="473" t="s">
        <v>950</v>
      </c>
      <c r="AW18" s="411" t="s">
        <v>748</v>
      </c>
      <c r="AX18" s="411" t="s">
        <v>748</v>
      </c>
      <c r="AY18" s="413">
        <v>14</v>
      </c>
      <c r="AZ18" s="498" t="s">
        <v>16</v>
      </c>
      <c r="BA18" s="476"/>
      <c r="BB18" s="411" t="s">
        <v>748</v>
      </c>
      <c r="BC18" s="411" t="s">
        <v>748</v>
      </c>
      <c r="BD18" s="413">
        <v>14</v>
      </c>
      <c r="BE18" s="498" t="s">
        <v>16</v>
      </c>
      <c r="BF18" s="473" t="s">
        <v>819</v>
      </c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8">
        <v>15</v>
      </c>
      <c r="B19" s="498" t="s">
        <v>247</v>
      </c>
      <c r="C19" s="505"/>
      <c r="D19" s="416" t="s">
        <v>748</v>
      </c>
      <c r="E19" s="411" t="s">
        <v>748</v>
      </c>
      <c r="F19" s="417">
        <v>15</v>
      </c>
      <c r="G19" s="497" t="s">
        <v>15</v>
      </c>
      <c r="H19" s="552"/>
      <c r="I19" s="544"/>
      <c r="J19" s="545"/>
      <c r="K19" s="413">
        <v>15</v>
      </c>
      <c r="L19" s="498" t="s">
        <v>17</v>
      </c>
      <c r="M19" s="473" t="s">
        <v>850</v>
      </c>
      <c r="N19" s="414" t="s">
        <v>748</v>
      </c>
      <c r="O19" s="415" t="s">
        <v>748</v>
      </c>
      <c r="P19" s="413">
        <v>15</v>
      </c>
      <c r="Q19" s="498" t="s">
        <v>13</v>
      </c>
      <c r="R19" s="473" t="s">
        <v>981</v>
      </c>
      <c r="S19" s="411" t="s">
        <v>748</v>
      </c>
      <c r="T19" s="411" t="s">
        <v>748</v>
      </c>
      <c r="U19" s="417">
        <v>15</v>
      </c>
      <c r="V19" s="497" t="s">
        <v>0</v>
      </c>
      <c r="W19" s="508"/>
      <c r="X19" s="418"/>
      <c r="Y19" s="418"/>
      <c r="Z19" s="413">
        <v>15</v>
      </c>
      <c r="AA19" s="498" t="s">
        <v>12</v>
      </c>
      <c r="AB19" s="473" t="s">
        <v>841</v>
      </c>
      <c r="AC19" s="411" t="s">
        <v>748</v>
      </c>
      <c r="AD19" s="411" t="s">
        <v>748</v>
      </c>
      <c r="AE19" s="413">
        <v>15</v>
      </c>
      <c r="AF19" s="389" t="s">
        <v>14</v>
      </c>
      <c r="AG19" s="476" t="s">
        <v>840</v>
      </c>
      <c r="AH19" s="411" t="s">
        <v>757</v>
      </c>
      <c r="AI19" s="411"/>
      <c r="AJ19" s="413">
        <v>15</v>
      </c>
      <c r="AK19" s="498" t="s">
        <v>16</v>
      </c>
      <c r="AL19" s="472"/>
      <c r="AM19" s="411" t="s">
        <v>748</v>
      </c>
      <c r="AN19" s="411" t="s">
        <v>748</v>
      </c>
      <c r="AO19" s="413">
        <v>15</v>
      </c>
      <c r="AP19" s="498" t="s">
        <v>12</v>
      </c>
      <c r="AQ19" s="473" t="s">
        <v>857</v>
      </c>
      <c r="AR19" s="411" t="s">
        <v>748</v>
      </c>
      <c r="AS19" s="411" t="s">
        <v>748</v>
      </c>
      <c r="AT19" s="417">
        <v>15</v>
      </c>
      <c r="AU19" s="497" t="s">
        <v>15</v>
      </c>
      <c r="AV19" s="470"/>
      <c r="AW19" s="418"/>
      <c r="AX19" s="418"/>
      <c r="AY19" s="413">
        <v>15</v>
      </c>
      <c r="AZ19" s="498" t="s">
        <v>17</v>
      </c>
      <c r="BA19" s="476"/>
      <c r="BB19" s="411" t="s">
        <v>748</v>
      </c>
      <c r="BC19" s="411" t="s">
        <v>748</v>
      </c>
      <c r="BD19" s="413">
        <v>15</v>
      </c>
      <c r="BE19" s="498" t="s">
        <v>17</v>
      </c>
      <c r="BF19" s="473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8">
        <v>16</v>
      </c>
      <c r="B20" s="498" t="s">
        <v>249</v>
      </c>
      <c r="C20" s="476" t="s">
        <v>849</v>
      </c>
      <c r="D20" s="416" t="s">
        <v>757</v>
      </c>
      <c r="E20" s="411" t="s">
        <v>757</v>
      </c>
      <c r="F20" s="417">
        <v>16</v>
      </c>
      <c r="G20" s="497" t="s">
        <v>0</v>
      </c>
      <c r="H20" s="553"/>
      <c r="I20" s="544"/>
      <c r="J20" s="545"/>
      <c r="K20" s="413">
        <v>16</v>
      </c>
      <c r="L20" s="498" t="s">
        <v>12</v>
      </c>
      <c r="M20" s="473" t="s">
        <v>1024</v>
      </c>
      <c r="N20" s="414" t="s">
        <v>748</v>
      </c>
      <c r="O20" s="415" t="s">
        <v>748</v>
      </c>
      <c r="P20" s="413">
        <v>16</v>
      </c>
      <c r="Q20" s="498" t="s">
        <v>14</v>
      </c>
      <c r="R20" s="477" t="s">
        <v>1051</v>
      </c>
      <c r="S20" s="411" t="s">
        <v>748</v>
      </c>
      <c r="T20" s="411" t="s">
        <v>748</v>
      </c>
      <c r="U20" s="417">
        <v>16</v>
      </c>
      <c r="V20" s="497" t="s">
        <v>16</v>
      </c>
      <c r="W20" s="470" t="s">
        <v>777</v>
      </c>
      <c r="X20" s="418"/>
      <c r="Y20" s="418"/>
      <c r="Z20" s="413">
        <v>16</v>
      </c>
      <c r="AA20" s="498" t="s">
        <v>13</v>
      </c>
      <c r="AB20" s="473" t="s">
        <v>1054</v>
      </c>
      <c r="AC20" s="411" t="s">
        <v>748</v>
      </c>
      <c r="AD20" s="411" t="s">
        <v>748</v>
      </c>
      <c r="AE20" s="417">
        <v>16</v>
      </c>
      <c r="AF20" s="510" t="s">
        <v>15</v>
      </c>
      <c r="AG20" s="576"/>
      <c r="AH20" s="418"/>
      <c r="AI20" s="418"/>
      <c r="AJ20" s="413">
        <v>16</v>
      </c>
      <c r="AK20" s="498" t="s">
        <v>17</v>
      </c>
      <c r="AL20" s="475" t="s">
        <v>870</v>
      </c>
      <c r="AM20" s="411" t="s">
        <v>748</v>
      </c>
      <c r="AN20" s="411" t="s">
        <v>748</v>
      </c>
      <c r="AO20" s="413">
        <v>16</v>
      </c>
      <c r="AP20" s="498" t="s">
        <v>13</v>
      </c>
      <c r="AQ20" s="473"/>
      <c r="AR20" s="411" t="s">
        <v>748</v>
      </c>
      <c r="AS20" s="411" t="s">
        <v>748</v>
      </c>
      <c r="AT20" s="417">
        <v>16</v>
      </c>
      <c r="AU20" s="497" t="s">
        <v>0</v>
      </c>
      <c r="AV20" s="592"/>
      <c r="AW20" s="511"/>
      <c r="AX20" s="418"/>
      <c r="AY20" s="413">
        <v>16</v>
      </c>
      <c r="AZ20" s="498" t="s">
        <v>12</v>
      </c>
      <c r="BA20" s="473" t="s">
        <v>855</v>
      </c>
      <c r="BB20" s="411" t="s">
        <v>748</v>
      </c>
      <c r="BC20" s="411" t="s">
        <v>748</v>
      </c>
      <c r="BD20" s="413">
        <v>16</v>
      </c>
      <c r="BE20" s="498" t="s">
        <v>12</v>
      </c>
      <c r="BF20" s="473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497" t="s">
        <v>437</v>
      </c>
      <c r="C21" s="534"/>
      <c r="D21" s="511"/>
      <c r="E21" s="418"/>
      <c r="F21" s="413">
        <v>17</v>
      </c>
      <c r="G21" s="498" t="s">
        <v>16</v>
      </c>
      <c r="H21" s="473" t="s">
        <v>887</v>
      </c>
      <c r="I21" s="414" t="s">
        <v>748</v>
      </c>
      <c r="J21" s="415" t="s">
        <v>748</v>
      </c>
      <c r="K21" s="413">
        <v>17</v>
      </c>
      <c r="L21" s="498" t="s">
        <v>13</v>
      </c>
      <c r="M21" s="473"/>
      <c r="N21" s="414" t="s">
        <v>748</v>
      </c>
      <c r="O21" s="415" t="s">
        <v>748</v>
      </c>
      <c r="P21" s="417">
        <v>17</v>
      </c>
      <c r="Q21" s="497" t="s">
        <v>15</v>
      </c>
      <c r="R21" s="562"/>
      <c r="S21" s="563"/>
      <c r="T21" s="564"/>
      <c r="U21" s="506">
        <v>17</v>
      </c>
      <c r="V21" s="497" t="s">
        <v>17</v>
      </c>
      <c r="W21" s="508"/>
      <c r="X21" s="509"/>
      <c r="Y21" s="509"/>
      <c r="Z21" s="413">
        <v>17</v>
      </c>
      <c r="AA21" s="498" t="s">
        <v>14</v>
      </c>
      <c r="AB21" s="473" t="s">
        <v>856</v>
      </c>
      <c r="AC21" s="411" t="s">
        <v>748</v>
      </c>
      <c r="AD21" s="411" t="s">
        <v>748</v>
      </c>
      <c r="AE21" s="417">
        <v>17</v>
      </c>
      <c r="AF21" s="510" t="s">
        <v>0</v>
      </c>
      <c r="AG21" s="474"/>
      <c r="AH21" s="418"/>
      <c r="AI21" s="418"/>
      <c r="AJ21" s="413">
        <v>17</v>
      </c>
      <c r="AK21" s="498" t="s">
        <v>12</v>
      </c>
      <c r="AL21" s="473"/>
      <c r="AM21" s="411" t="s">
        <v>748</v>
      </c>
      <c r="AN21" s="411" t="s">
        <v>748</v>
      </c>
      <c r="AO21" s="413">
        <v>17</v>
      </c>
      <c r="AP21" s="498" t="s">
        <v>14</v>
      </c>
      <c r="AQ21" s="473" t="s">
        <v>858</v>
      </c>
      <c r="AR21" s="411" t="s">
        <v>757</v>
      </c>
      <c r="AS21" s="411" t="s">
        <v>757</v>
      </c>
      <c r="AT21" s="413">
        <v>17</v>
      </c>
      <c r="AU21" s="498" t="s">
        <v>16</v>
      </c>
      <c r="AV21" s="475" t="s">
        <v>894</v>
      </c>
      <c r="AW21" s="416" t="s">
        <v>748</v>
      </c>
      <c r="AX21" s="411" t="s">
        <v>748</v>
      </c>
      <c r="AY21" s="413">
        <v>17</v>
      </c>
      <c r="AZ21" s="498" t="s">
        <v>13</v>
      </c>
      <c r="BA21" s="473"/>
      <c r="BB21" s="411" t="s">
        <v>748</v>
      </c>
      <c r="BC21" s="411" t="s">
        <v>748</v>
      </c>
      <c r="BD21" s="413">
        <v>17</v>
      </c>
      <c r="BE21" s="498" t="s">
        <v>13</v>
      </c>
      <c r="BF21" s="473"/>
      <c r="BG21" s="411" t="s">
        <v>748</v>
      </c>
      <c r="BH21" s="411" t="s">
        <v>748</v>
      </c>
      <c r="BI21" s="361"/>
      <c r="BJ21" s="361"/>
    </row>
    <row r="22" spans="1:62" ht="65.099999999999994" customHeight="1">
      <c r="A22" s="606">
        <v>18</v>
      </c>
      <c r="B22" s="497" t="s">
        <v>433</v>
      </c>
      <c r="C22" s="529"/>
      <c r="D22" s="511"/>
      <c r="E22" s="418"/>
      <c r="F22" s="413">
        <v>18</v>
      </c>
      <c r="G22" s="498" t="s">
        <v>17</v>
      </c>
      <c r="H22" s="505" t="s">
        <v>1018</v>
      </c>
      <c r="I22" s="416" t="s">
        <v>748</v>
      </c>
      <c r="J22" s="416" t="s">
        <v>748</v>
      </c>
      <c r="K22" s="413">
        <v>18</v>
      </c>
      <c r="L22" s="498" t="s">
        <v>14</v>
      </c>
      <c r="M22" s="472" t="s">
        <v>899</v>
      </c>
      <c r="N22" s="414" t="s">
        <v>757</v>
      </c>
      <c r="O22" s="415" t="s">
        <v>757</v>
      </c>
      <c r="P22" s="417">
        <v>18</v>
      </c>
      <c r="Q22" s="497" t="s">
        <v>0</v>
      </c>
      <c r="R22" s="474"/>
      <c r="S22" s="565"/>
      <c r="T22" s="566"/>
      <c r="U22" s="506">
        <v>18</v>
      </c>
      <c r="V22" s="497" t="s">
        <v>12</v>
      </c>
      <c r="W22" s="508" t="s">
        <v>1030</v>
      </c>
      <c r="X22" s="509"/>
      <c r="Y22" s="509"/>
      <c r="Z22" s="417">
        <v>18</v>
      </c>
      <c r="AA22" s="497" t="s">
        <v>15</v>
      </c>
      <c r="AB22" s="470"/>
      <c r="AC22" s="418"/>
      <c r="AD22" s="418"/>
      <c r="AE22" s="413">
        <v>18</v>
      </c>
      <c r="AF22" s="389" t="s">
        <v>16</v>
      </c>
      <c r="AG22" s="476" t="s">
        <v>769</v>
      </c>
      <c r="AH22" s="411" t="s">
        <v>748</v>
      </c>
      <c r="AI22" s="411" t="s">
        <v>748</v>
      </c>
      <c r="AJ22" s="413">
        <v>18</v>
      </c>
      <c r="AK22" s="498" t="s">
        <v>13</v>
      </c>
      <c r="AL22" s="473"/>
      <c r="AM22" s="411" t="s">
        <v>748</v>
      </c>
      <c r="AN22" s="411" t="s">
        <v>748</v>
      </c>
      <c r="AO22" s="417">
        <v>18</v>
      </c>
      <c r="AP22" s="497" t="s">
        <v>15</v>
      </c>
      <c r="AQ22" s="583"/>
      <c r="AR22" s="418"/>
      <c r="AS22" s="418"/>
      <c r="AT22" s="413">
        <v>18</v>
      </c>
      <c r="AU22" s="498" t="s">
        <v>17</v>
      </c>
      <c r="AV22" s="475" t="s">
        <v>905</v>
      </c>
      <c r="AW22" s="416" t="s">
        <v>748</v>
      </c>
      <c r="AX22" s="411" t="s">
        <v>748</v>
      </c>
      <c r="AY22" s="413">
        <v>18</v>
      </c>
      <c r="AZ22" s="498" t="s">
        <v>14</v>
      </c>
      <c r="BA22" s="477" t="s">
        <v>886</v>
      </c>
      <c r="BB22" s="411" t="s">
        <v>757</v>
      </c>
      <c r="BC22" s="411" t="s">
        <v>757</v>
      </c>
      <c r="BD22" s="413">
        <v>18</v>
      </c>
      <c r="BE22" s="498" t="s">
        <v>14</v>
      </c>
      <c r="BF22" s="505" t="s">
        <v>880</v>
      </c>
      <c r="BG22" s="411" t="s">
        <v>757</v>
      </c>
      <c r="BH22" s="411"/>
      <c r="BI22" s="361"/>
      <c r="BJ22" s="361"/>
    </row>
    <row r="23" spans="1:62" ht="65.099999999999994" customHeight="1">
      <c r="A23" s="608">
        <v>19</v>
      </c>
      <c r="B23" s="498" t="s">
        <v>795</v>
      </c>
      <c r="C23" s="530" t="s">
        <v>1013</v>
      </c>
      <c r="D23" s="416" t="s">
        <v>748</v>
      </c>
      <c r="E23" s="411" t="s">
        <v>748</v>
      </c>
      <c r="F23" s="413">
        <v>19</v>
      </c>
      <c r="G23" s="498" t="s">
        <v>12</v>
      </c>
      <c r="H23" s="473" t="s">
        <v>999</v>
      </c>
      <c r="I23" s="416" t="s">
        <v>748</v>
      </c>
      <c r="J23" s="416" t="s">
        <v>748</v>
      </c>
      <c r="K23" s="417">
        <v>19</v>
      </c>
      <c r="L23" s="497" t="s">
        <v>15</v>
      </c>
      <c r="M23" s="560"/>
      <c r="N23" s="544"/>
      <c r="O23" s="545"/>
      <c r="P23" s="413">
        <v>19</v>
      </c>
      <c r="Q23" s="498" t="s">
        <v>16</v>
      </c>
      <c r="R23" s="476" t="s">
        <v>873</v>
      </c>
      <c r="S23" s="414" t="s">
        <v>748</v>
      </c>
      <c r="T23" s="415" t="s">
        <v>748</v>
      </c>
      <c r="U23" s="506">
        <v>19</v>
      </c>
      <c r="V23" s="497" t="s">
        <v>13</v>
      </c>
      <c r="W23" s="548"/>
      <c r="X23" s="509"/>
      <c r="Y23" s="509"/>
      <c r="Z23" s="417">
        <v>19</v>
      </c>
      <c r="AA23" s="497" t="s">
        <v>0</v>
      </c>
      <c r="AB23" s="543"/>
      <c r="AC23" s="418"/>
      <c r="AD23" s="418"/>
      <c r="AE23" s="417">
        <v>19</v>
      </c>
      <c r="AF23" s="510" t="s">
        <v>17</v>
      </c>
      <c r="AG23" s="470" t="s">
        <v>913</v>
      </c>
      <c r="AH23" s="418"/>
      <c r="AI23" s="418"/>
      <c r="AJ23" s="413">
        <v>19</v>
      </c>
      <c r="AK23" s="498" t="s">
        <v>14</v>
      </c>
      <c r="AL23" s="472" t="s">
        <v>816</v>
      </c>
      <c r="AM23" s="411" t="s">
        <v>757</v>
      </c>
      <c r="AN23" s="411" t="s">
        <v>757</v>
      </c>
      <c r="AO23" s="417">
        <v>19</v>
      </c>
      <c r="AP23" s="497" t="s">
        <v>0</v>
      </c>
      <c r="AQ23" s="584"/>
      <c r="AR23" s="418"/>
      <c r="AS23" s="418"/>
      <c r="AT23" s="413">
        <v>19</v>
      </c>
      <c r="AU23" s="498" t="s">
        <v>12</v>
      </c>
      <c r="AV23" s="473" t="s">
        <v>921</v>
      </c>
      <c r="AW23" s="416" t="s">
        <v>748</v>
      </c>
      <c r="AX23" s="411" t="s">
        <v>748</v>
      </c>
      <c r="AY23" s="417">
        <v>19</v>
      </c>
      <c r="AZ23" s="497" t="s">
        <v>15</v>
      </c>
      <c r="BA23" s="562"/>
      <c r="BB23" s="418"/>
      <c r="BC23" s="418"/>
      <c r="BD23" s="417">
        <v>19</v>
      </c>
      <c r="BE23" s="497" t="s">
        <v>15</v>
      </c>
      <c r="BF23" s="470"/>
      <c r="BG23" s="418"/>
      <c r="BH23" s="418"/>
      <c r="BI23" s="361"/>
      <c r="BJ23" s="361"/>
    </row>
    <row r="24" spans="1:62" ht="65.099999999999994" customHeight="1">
      <c r="A24" s="608">
        <v>20</v>
      </c>
      <c r="B24" s="498" t="s">
        <v>210</v>
      </c>
      <c r="C24" s="473" t="s">
        <v>895</v>
      </c>
      <c r="D24" s="416" t="s">
        <v>748</v>
      </c>
      <c r="E24" s="411" t="s">
        <v>748</v>
      </c>
      <c r="F24" s="413">
        <v>20</v>
      </c>
      <c r="G24" s="498" t="s">
        <v>13</v>
      </c>
      <c r="H24" s="623" t="s">
        <v>845</v>
      </c>
      <c r="I24" s="416" t="s">
        <v>748</v>
      </c>
      <c r="J24" s="416" t="s">
        <v>748</v>
      </c>
      <c r="K24" s="417">
        <v>20</v>
      </c>
      <c r="L24" s="497" t="s">
        <v>0</v>
      </c>
      <c r="M24" s="474"/>
      <c r="N24" s="544"/>
      <c r="O24" s="545"/>
      <c r="P24" s="413">
        <v>20</v>
      </c>
      <c r="Q24" s="498" t="s">
        <v>17</v>
      </c>
      <c r="R24" s="472" t="s">
        <v>851</v>
      </c>
      <c r="S24" s="414" t="s">
        <v>748</v>
      </c>
      <c r="T24" s="415" t="s">
        <v>748</v>
      </c>
      <c r="U24" s="417">
        <v>20</v>
      </c>
      <c r="V24" s="497" t="s">
        <v>14</v>
      </c>
      <c r="W24" s="470"/>
      <c r="X24" s="418"/>
      <c r="Y24" s="418"/>
      <c r="Z24" s="417">
        <v>20</v>
      </c>
      <c r="AA24" s="497" t="s">
        <v>16</v>
      </c>
      <c r="AB24" s="543" t="s">
        <v>808</v>
      </c>
      <c r="AC24" s="501"/>
      <c r="AD24" s="501"/>
      <c r="AE24" s="413">
        <v>20</v>
      </c>
      <c r="AF24" s="389" t="s">
        <v>12</v>
      </c>
      <c r="AG24" s="473" t="s">
        <v>1038</v>
      </c>
      <c r="AH24" s="411" t="s">
        <v>748</v>
      </c>
      <c r="AI24" s="411" t="s">
        <v>748</v>
      </c>
      <c r="AJ24" s="417">
        <v>20</v>
      </c>
      <c r="AK24" s="497" t="s">
        <v>15</v>
      </c>
      <c r="AL24" s="470" t="s">
        <v>647</v>
      </c>
      <c r="AM24" s="418"/>
      <c r="AN24" s="509"/>
      <c r="AO24" s="413">
        <v>20</v>
      </c>
      <c r="AP24" s="498" t="s">
        <v>16</v>
      </c>
      <c r="AQ24" s="585" t="s">
        <v>769</v>
      </c>
      <c r="AR24" s="411" t="s">
        <v>748</v>
      </c>
      <c r="AS24" s="411" t="s">
        <v>748</v>
      </c>
      <c r="AT24" s="413">
        <v>20</v>
      </c>
      <c r="AU24" s="498" t="s">
        <v>13</v>
      </c>
      <c r="AV24" s="473"/>
      <c r="AW24" s="416" t="s">
        <v>748</v>
      </c>
      <c r="AX24" s="411" t="s">
        <v>748</v>
      </c>
      <c r="AY24" s="417">
        <v>20</v>
      </c>
      <c r="AZ24" s="497" t="s">
        <v>0</v>
      </c>
      <c r="BA24" s="596"/>
      <c r="BB24" s="418"/>
      <c r="BC24" s="418"/>
      <c r="BD24" s="417">
        <v>20</v>
      </c>
      <c r="BE24" s="497" t="s">
        <v>0</v>
      </c>
      <c r="BF24" s="470"/>
      <c r="BG24" s="418"/>
      <c r="BH24" s="418"/>
      <c r="BI24" s="361"/>
      <c r="BJ24" s="361"/>
    </row>
    <row r="25" spans="1:62" ht="65.099999999999994" customHeight="1">
      <c r="A25" s="608">
        <v>21</v>
      </c>
      <c r="B25" s="498" t="s">
        <v>130</v>
      </c>
      <c r="C25" s="473" t="s">
        <v>1014</v>
      </c>
      <c r="D25" s="416" t="s">
        <v>748</v>
      </c>
      <c r="E25" s="411" t="s">
        <v>748</v>
      </c>
      <c r="F25" s="413">
        <v>21</v>
      </c>
      <c r="G25" s="498" t="s">
        <v>14</v>
      </c>
      <c r="H25" s="472" t="s">
        <v>1000</v>
      </c>
      <c r="I25" s="416" t="s">
        <v>748</v>
      </c>
      <c r="J25" s="415"/>
      <c r="K25" s="413">
        <v>21</v>
      </c>
      <c r="L25" s="498" t="s">
        <v>16</v>
      </c>
      <c r="M25" s="460" t="s">
        <v>868</v>
      </c>
      <c r="N25" s="414" t="s">
        <v>748</v>
      </c>
      <c r="O25" s="415" t="s">
        <v>748</v>
      </c>
      <c r="P25" s="413">
        <v>21</v>
      </c>
      <c r="Q25" s="498" t="s">
        <v>12</v>
      </c>
      <c r="R25" s="554" t="s">
        <v>1052</v>
      </c>
      <c r="S25" s="411" t="s">
        <v>748</v>
      </c>
      <c r="T25" s="411" t="s">
        <v>748</v>
      </c>
      <c r="U25" s="417">
        <v>21</v>
      </c>
      <c r="V25" s="497" t="s">
        <v>15</v>
      </c>
      <c r="W25" s="549"/>
      <c r="X25" s="511"/>
      <c r="Y25" s="418"/>
      <c r="Z25" s="413">
        <v>21</v>
      </c>
      <c r="AA25" s="498" t="s">
        <v>17</v>
      </c>
      <c r="AB25" s="476"/>
      <c r="AC25" s="411" t="s">
        <v>748</v>
      </c>
      <c r="AD25" s="411" t="s">
        <v>748</v>
      </c>
      <c r="AE25" s="413">
        <v>21</v>
      </c>
      <c r="AF25" s="389" t="s">
        <v>13</v>
      </c>
      <c r="AG25" s="473"/>
      <c r="AH25" s="411" t="s">
        <v>748</v>
      </c>
      <c r="AI25" s="411" t="s">
        <v>748</v>
      </c>
      <c r="AJ25" s="417">
        <v>21</v>
      </c>
      <c r="AK25" s="497" t="s">
        <v>0</v>
      </c>
      <c r="AL25" s="543"/>
      <c r="AM25" s="418"/>
      <c r="AN25" s="501"/>
      <c r="AO25" s="413">
        <v>21</v>
      </c>
      <c r="AP25" s="498" t="s">
        <v>17</v>
      </c>
      <c r="AQ25" s="550"/>
      <c r="AR25" s="411" t="s">
        <v>748</v>
      </c>
      <c r="AS25" s="411" t="s">
        <v>748</v>
      </c>
      <c r="AT25" s="413">
        <v>21</v>
      </c>
      <c r="AU25" s="498" t="s">
        <v>14</v>
      </c>
      <c r="AV25" s="471" t="s">
        <v>867</v>
      </c>
      <c r="AW25" s="411" t="s">
        <v>757</v>
      </c>
      <c r="AX25" s="411" t="s">
        <v>757</v>
      </c>
      <c r="AY25" s="413">
        <v>21</v>
      </c>
      <c r="AZ25" s="498" t="s">
        <v>16</v>
      </c>
      <c r="BA25" s="475" t="s">
        <v>842</v>
      </c>
      <c r="BB25" s="411" t="s">
        <v>748</v>
      </c>
      <c r="BC25" s="411" t="s">
        <v>748</v>
      </c>
      <c r="BD25" s="417">
        <v>21</v>
      </c>
      <c r="BE25" s="497" t="s">
        <v>16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498" t="s">
        <v>247</v>
      </c>
      <c r="C26" s="473"/>
      <c r="D26" s="416" t="s">
        <v>748</v>
      </c>
      <c r="E26" s="411" t="s">
        <v>748</v>
      </c>
      <c r="F26" s="417">
        <v>22</v>
      </c>
      <c r="G26" s="497" t="s">
        <v>15</v>
      </c>
      <c r="H26" s="555"/>
      <c r="I26" s="544"/>
      <c r="J26" s="545"/>
      <c r="K26" s="413">
        <v>22</v>
      </c>
      <c r="L26" s="498" t="s">
        <v>17</v>
      </c>
      <c r="M26" s="505"/>
      <c r="N26" s="414" t="s">
        <v>748</v>
      </c>
      <c r="O26" s="415" t="s">
        <v>748</v>
      </c>
      <c r="P26" s="417">
        <v>22</v>
      </c>
      <c r="Q26" s="497" t="s">
        <v>13</v>
      </c>
      <c r="R26" s="562" t="s">
        <v>1027</v>
      </c>
      <c r="S26" s="418"/>
      <c r="T26" s="418"/>
      <c r="U26" s="417">
        <v>22</v>
      </c>
      <c r="V26" s="497" t="s">
        <v>0</v>
      </c>
      <c r="W26" s="557"/>
      <c r="X26" s="511"/>
      <c r="Y26" s="418"/>
      <c r="Z26" s="413">
        <v>22</v>
      </c>
      <c r="AA26" s="498" t="s">
        <v>12</v>
      </c>
      <c r="AB26" s="473" t="s">
        <v>1034</v>
      </c>
      <c r="AC26" s="411" t="s">
        <v>748</v>
      </c>
      <c r="AD26" s="411" t="s">
        <v>748</v>
      </c>
      <c r="AE26" s="413">
        <v>22</v>
      </c>
      <c r="AF26" s="389" t="s">
        <v>14</v>
      </c>
      <c r="AG26" s="472" t="s">
        <v>1039</v>
      </c>
      <c r="AH26" s="411" t="s">
        <v>757</v>
      </c>
      <c r="AI26" s="411" t="s">
        <v>757</v>
      </c>
      <c r="AJ26" s="568">
        <v>22</v>
      </c>
      <c r="AK26" s="569" t="s">
        <v>16</v>
      </c>
      <c r="AL26" s="618" t="s">
        <v>815</v>
      </c>
      <c r="AM26" s="570" t="s">
        <v>748</v>
      </c>
      <c r="AN26" s="570" t="s">
        <v>748</v>
      </c>
      <c r="AO26" s="413">
        <v>22</v>
      </c>
      <c r="AP26" s="498" t="s">
        <v>12</v>
      </c>
      <c r="AQ26" s="550"/>
      <c r="AR26" s="411" t="s">
        <v>748</v>
      </c>
      <c r="AS26" s="411" t="s">
        <v>748</v>
      </c>
      <c r="AT26" s="417">
        <v>22</v>
      </c>
      <c r="AU26" s="497" t="s">
        <v>15</v>
      </c>
      <c r="AV26" s="474"/>
      <c r="AW26" s="418"/>
      <c r="AX26" s="418"/>
      <c r="AY26" s="413">
        <v>22</v>
      </c>
      <c r="AZ26" s="498" t="s">
        <v>17</v>
      </c>
      <c r="BA26" s="475"/>
      <c r="BB26" s="411" t="s">
        <v>748</v>
      </c>
      <c r="BC26" s="411" t="s">
        <v>748</v>
      </c>
      <c r="BD26" s="413">
        <v>22</v>
      </c>
      <c r="BE26" s="498" t="s">
        <v>17</v>
      </c>
      <c r="BF26" s="473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8">
        <v>23</v>
      </c>
      <c r="B27" s="498" t="s">
        <v>249</v>
      </c>
      <c r="C27" s="611" t="s">
        <v>926</v>
      </c>
      <c r="D27" s="416" t="s">
        <v>757</v>
      </c>
      <c r="E27" s="411" t="s">
        <v>757</v>
      </c>
      <c r="F27" s="417">
        <v>23</v>
      </c>
      <c r="G27" s="497" t="s">
        <v>0</v>
      </c>
      <c r="H27" s="556"/>
      <c r="I27" s="544"/>
      <c r="J27" s="545"/>
      <c r="K27" s="413">
        <v>23</v>
      </c>
      <c r="L27" s="498" t="s">
        <v>12</v>
      </c>
      <c r="M27" s="473" t="s">
        <v>833</v>
      </c>
      <c r="N27" s="414" t="s">
        <v>748</v>
      </c>
      <c r="O27" s="415" t="s">
        <v>748</v>
      </c>
      <c r="P27" s="417">
        <v>23</v>
      </c>
      <c r="Q27" s="497" t="s">
        <v>14</v>
      </c>
      <c r="R27" s="562" t="s">
        <v>875</v>
      </c>
      <c r="S27" s="418"/>
      <c r="T27" s="418"/>
      <c r="U27" s="417">
        <v>23</v>
      </c>
      <c r="V27" s="497" t="s">
        <v>16</v>
      </c>
      <c r="W27" s="470"/>
      <c r="X27" s="511"/>
      <c r="Y27" s="418"/>
      <c r="Z27" s="417">
        <v>23</v>
      </c>
      <c r="AA27" s="497" t="s">
        <v>13</v>
      </c>
      <c r="AB27" s="470" t="s">
        <v>648</v>
      </c>
      <c r="AC27" s="418"/>
      <c r="AD27" s="418"/>
      <c r="AE27" s="417">
        <v>23</v>
      </c>
      <c r="AF27" s="510" t="s">
        <v>15</v>
      </c>
      <c r="AG27" s="577"/>
      <c r="AH27" s="418"/>
      <c r="AI27" s="418"/>
      <c r="AJ27" s="417">
        <v>23</v>
      </c>
      <c r="AK27" s="497" t="s">
        <v>17</v>
      </c>
      <c r="AL27" s="470" t="s">
        <v>649</v>
      </c>
      <c r="AM27" s="501"/>
      <c r="AN27" s="501"/>
      <c r="AO27" s="568">
        <v>23</v>
      </c>
      <c r="AP27" s="569" t="s">
        <v>13</v>
      </c>
      <c r="AQ27" s="614"/>
      <c r="AR27" s="570" t="s">
        <v>748</v>
      </c>
      <c r="AS27" s="570" t="s">
        <v>748</v>
      </c>
      <c r="AT27" s="417">
        <v>23</v>
      </c>
      <c r="AU27" s="497" t="s">
        <v>0</v>
      </c>
      <c r="AV27" s="470"/>
      <c r="AW27" s="418"/>
      <c r="AX27" s="418"/>
      <c r="AY27" s="417">
        <v>23</v>
      </c>
      <c r="AZ27" s="497" t="s">
        <v>12</v>
      </c>
      <c r="BA27" s="470" t="s">
        <v>767</v>
      </c>
      <c r="BB27" s="418"/>
      <c r="BC27" s="418"/>
      <c r="BD27" s="413">
        <v>23</v>
      </c>
      <c r="BE27" s="498" t="s">
        <v>12</v>
      </c>
      <c r="BF27" s="473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497" t="s">
        <v>437</v>
      </c>
      <c r="C28" s="531"/>
      <c r="D28" s="511"/>
      <c r="E28" s="418"/>
      <c r="F28" s="413">
        <v>24</v>
      </c>
      <c r="G28" s="498" t="s">
        <v>16</v>
      </c>
      <c r="H28" s="472" t="s">
        <v>900</v>
      </c>
      <c r="I28" s="414" t="s">
        <v>748</v>
      </c>
      <c r="J28" s="415" t="s">
        <v>748</v>
      </c>
      <c r="K28" s="413">
        <v>24</v>
      </c>
      <c r="L28" s="498" t="s">
        <v>13</v>
      </c>
      <c r="M28" s="472" t="s">
        <v>1025</v>
      </c>
      <c r="N28" s="414" t="s">
        <v>748</v>
      </c>
      <c r="O28" s="415" t="s">
        <v>748</v>
      </c>
      <c r="P28" s="417">
        <v>24</v>
      </c>
      <c r="Q28" s="497" t="s">
        <v>15</v>
      </c>
      <c r="R28" s="470"/>
      <c r="S28" s="418"/>
      <c r="T28" s="418"/>
      <c r="U28" s="417">
        <v>24</v>
      </c>
      <c r="V28" s="497" t="s">
        <v>17</v>
      </c>
      <c r="W28" s="470" t="s">
        <v>861</v>
      </c>
      <c r="X28" s="511"/>
      <c r="Y28" s="418"/>
      <c r="Z28" s="413">
        <v>24</v>
      </c>
      <c r="AA28" s="498" t="s">
        <v>14</v>
      </c>
      <c r="AB28" s="475"/>
      <c r="AC28" s="411" t="s">
        <v>757</v>
      </c>
      <c r="AD28" s="411" t="s">
        <v>757</v>
      </c>
      <c r="AE28" s="417">
        <v>24</v>
      </c>
      <c r="AF28" s="510" t="s">
        <v>0</v>
      </c>
      <c r="AG28" s="474"/>
      <c r="AH28" s="418"/>
      <c r="AI28" s="418"/>
      <c r="AJ28" s="413">
        <v>24</v>
      </c>
      <c r="AK28" s="498" t="s">
        <v>12</v>
      </c>
      <c r="AL28" s="473" t="s">
        <v>996</v>
      </c>
      <c r="AM28" s="411" t="s">
        <v>748</v>
      </c>
      <c r="AN28" s="411" t="s">
        <v>748</v>
      </c>
      <c r="AO28" s="568">
        <v>24</v>
      </c>
      <c r="AP28" s="569" t="s">
        <v>14</v>
      </c>
      <c r="AQ28" s="614" t="s">
        <v>1043</v>
      </c>
      <c r="AR28" s="570" t="s">
        <v>748</v>
      </c>
      <c r="AS28" s="570" t="s">
        <v>748</v>
      </c>
      <c r="AT28" s="413">
        <v>24</v>
      </c>
      <c r="AU28" s="498" t="s">
        <v>16</v>
      </c>
      <c r="AV28" s="475"/>
      <c r="AW28" s="411" t="s">
        <v>748</v>
      </c>
      <c r="AX28" s="411" t="s">
        <v>748</v>
      </c>
      <c r="AY28" s="413">
        <v>24</v>
      </c>
      <c r="AZ28" s="498" t="s">
        <v>13</v>
      </c>
      <c r="BA28" s="472" t="s">
        <v>844</v>
      </c>
      <c r="BB28" s="411" t="s">
        <v>748</v>
      </c>
      <c r="BC28" s="411" t="s">
        <v>748</v>
      </c>
      <c r="BD28" s="413">
        <v>24</v>
      </c>
      <c r="BE28" s="498" t="s">
        <v>13</v>
      </c>
      <c r="BF28" s="473"/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6">
        <v>25</v>
      </c>
      <c r="B29" s="497" t="s">
        <v>433</v>
      </c>
      <c r="C29" s="535"/>
      <c r="D29" s="511"/>
      <c r="E29" s="418"/>
      <c r="F29" s="413">
        <v>25</v>
      </c>
      <c r="G29" s="498" t="s">
        <v>17</v>
      </c>
      <c r="H29" s="475" t="s">
        <v>1019</v>
      </c>
      <c r="I29" s="414" t="s">
        <v>748</v>
      </c>
      <c r="J29" s="415" t="s">
        <v>748</v>
      </c>
      <c r="K29" s="413">
        <v>25</v>
      </c>
      <c r="L29" s="498" t="s">
        <v>14</v>
      </c>
      <c r="M29" s="476" t="s">
        <v>1026</v>
      </c>
      <c r="N29" s="414" t="s">
        <v>748</v>
      </c>
      <c r="O29" s="415" t="s">
        <v>748</v>
      </c>
      <c r="P29" s="417">
        <v>25</v>
      </c>
      <c r="Q29" s="497" t="s">
        <v>0</v>
      </c>
      <c r="R29" s="470"/>
      <c r="S29" s="418"/>
      <c r="T29" s="418"/>
      <c r="U29" s="413">
        <v>25</v>
      </c>
      <c r="V29" s="498" t="s">
        <v>12</v>
      </c>
      <c r="W29" s="479" t="s">
        <v>1031</v>
      </c>
      <c r="X29" s="416" t="s">
        <v>748</v>
      </c>
      <c r="Y29" s="411" t="s">
        <v>748</v>
      </c>
      <c r="Z29" s="417">
        <v>25</v>
      </c>
      <c r="AA29" s="497" t="s">
        <v>15</v>
      </c>
      <c r="AB29" s="560"/>
      <c r="AC29" s="418"/>
      <c r="AD29" s="418"/>
      <c r="AE29" s="413">
        <v>25</v>
      </c>
      <c r="AF29" s="389" t="s">
        <v>16</v>
      </c>
      <c r="AG29" s="476" t="s">
        <v>769</v>
      </c>
      <c r="AH29" s="411" t="s">
        <v>748</v>
      </c>
      <c r="AI29" s="411" t="s">
        <v>748</v>
      </c>
      <c r="AJ29" s="413">
        <v>25</v>
      </c>
      <c r="AK29" s="498" t="s">
        <v>13</v>
      </c>
      <c r="AL29" s="473" t="s">
        <v>919</v>
      </c>
      <c r="AM29" s="411" t="s">
        <v>748</v>
      </c>
      <c r="AN29" s="411" t="s">
        <v>748</v>
      </c>
      <c r="AO29" s="417">
        <v>25</v>
      </c>
      <c r="AP29" s="497" t="s">
        <v>15</v>
      </c>
      <c r="AQ29" s="470" t="s">
        <v>1044</v>
      </c>
      <c r="AR29" s="418"/>
      <c r="AS29" s="418"/>
      <c r="AT29" s="413">
        <v>25</v>
      </c>
      <c r="AU29" s="498" t="s">
        <v>17</v>
      </c>
      <c r="AV29" s="475" t="s">
        <v>906</v>
      </c>
      <c r="AW29" s="411" t="s">
        <v>748</v>
      </c>
      <c r="AX29" s="411" t="s">
        <v>748</v>
      </c>
      <c r="AY29" s="413">
        <v>25</v>
      </c>
      <c r="AZ29" s="498" t="s">
        <v>14</v>
      </c>
      <c r="BA29" s="477" t="s">
        <v>758</v>
      </c>
      <c r="BB29" s="411" t="s">
        <v>757</v>
      </c>
      <c r="BC29" s="411" t="s">
        <v>757</v>
      </c>
      <c r="BD29" s="413">
        <v>25</v>
      </c>
      <c r="BE29" s="498" t="s">
        <v>14</v>
      </c>
      <c r="BF29" s="505" t="s">
        <v>1048</v>
      </c>
      <c r="BG29" s="411" t="s">
        <v>757</v>
      </c>
      <c r="BH29" s="411" t="s">
        <v>757</v>
      </c>
      <c r="BI29" s="361"/>
      <c r="BJ29" s="361"/>
    </row>
    <row r="30" spans="1:62" ht="65.099999999999994" customHeight="1">
      <c r="A30" s="608">
        <v>26</v>
      </c>
      <c r="B30" s="498" t="s">
        <v>795</v>
      </c>
      <c r="C30" s="613" t="s">
        <v>769</v>
      </c>
      <c r="D30" s="416" t="s">
        <v>748</v>
      </c>
      <c r="E30" s="411" t="s">
        <v>748</v>
      </c>
      <c r="F30" s="413">
        <v>26</v>
      </c>
      <c r="G30" s="498" t="s">
        <v>12</v>
      </c>
      <c r="H30" s="473" t="s">
        <v>1020</v>
      </c>
      <c r="I30" s="414" t="s">
        <v>748</v>
      </c>
      <c r="J30" s="415" t="s">
        <v>748</v>
      </c>
      <c r="K30" s="417">
        <v>26</v>
      </c>
      <c r="L30" s="497" t="s">
        <v>15</v>
      </c>
      <c r="M30" s="560" t="s">
        <v>929</v>
      </c>
      <c r="N30" s="544"/>
      <c r="O30" s="545"/>
      <c r="P30" s="417">
        <v>26</v>
      </c>
      <c r="Q30" s="497" t="s">
        <v>16</v>
      </c>
      <c r="R30" s="508"/>
      <c r="S30" s="418"/>
      <c r="T30" s="418"/>
      <c r="U30" s="413">
        <v>26</v>
      </c>
      <c r="V30" s="498" t="s">
        <v>13</v>
      </c>
      <c r="W30" s="617" t="s">
        <v>878</v>
      </c>
      <c r="X30" s="416" t="s">
        <v>757</v>
      </c>
      <c r="Y30" s="411" t="s">
        <v>757</v>
      </c>
      <c r="Z30" s="417">
        <v>26</v>
      </c>
      <c r="AA30" s="497" t="s">
        <v>0</v>
      </c>
      <c r="AB30" s="474"/>
      <c r="AC30" s="418"/>
      <c r="AD30" s="418"/>
      <c r="AE30" s="413">
        <v>26</v>
      </c>
      <c r="AF30" s="389" t="s">
        <v>17</v>
      </c>
      <c r="AG30" s="472"/>
      <c r="AH30" s="411" t="s">
        <v>748</v>
      </c>
      <c r="AI30" s="411" t="s">
        <v>748</v>
      </c>
      <c r="AJ30" s="413">
        <v>26</v>
      </c>
      <c r="AK30" s="498" t="s">
        <v>14</v>
      </c>
      <c r="AL30" s="505"/>
      <c r="AM30" s="411" t="s">
        <v>757</v>
      </c>
      <c r="AN30" s="411" t="s">
        <v>757</v>
      </c>
      <c r="AO30" s="417">
        <v>26</v>
      </c>
      <c r="AP30" s="497" t="s">
        <v>0</v>
      </c>
      <c r="AQ30" s="470"/>
      <c r="AR30" s="418"/>
      <c r="AS30" s="418"/>
      <c r="AT30" s="413">
        <v>26</v>
      </c>
      <c r="AU30" s="498" t="s">
        <v>12</v>
      </c>
      <c r="AV30" s="473" t="s">
        <v>997</v>
      </c>
      <c r="AW30" s="411" t="s">
        <v>748</v>
      </c>
      <c r="AX30" s="411" t="s">
        <v>748</v>
      </c>
      <c r="AY30" s="417">
        <v>26</v>
      </c>
      <c r="AZ30" s="497" t="s">
        <v>15</v>
      </c>
      <c r="BA30" s="562"/>
      <c r="BB30" s="418"/>
      <c r="BC30" s="418"/>
      <c r="BD30" s="417">
        <v>26</v>
      </c>
      <c r="BE30" s="497" t="s">
        <v>15</v>
      </c>
      <c r="BF30" s="470" t="s">
        <v>789</v>
      </c>
      <c r="BG30" s="418"/>
      <c r="BH30" s="418"/>
      <c r="BI30" s="361"/>
      <c r="BJ30" s="361"/>
    </row>
    <row r="31" spans="1:62" ht="65.099999999999994" customHeight="1">
      <c r="A31" s="608">
        <v>27</v>
      </c>
      <c r="B31" s="498" t="s">
        <v>210</v>
      </c>
      <c r="C31" s="505"/>
      <c r="D31" s="416" t="s">
        <v>748</v>
      </c>
      <c r="E31" s="411" t="s">
        <v>748</v>
      </c>
      <c r="F31" s="413">
        <v>27</v>
      </c>
      <c r="G31" s="498" t="s">
        <v>13</v>
      </c>
      <c r="H31" s="473" t="s">
        <v>1005</v>
      </c>
      <c r="I31" s="414" t="s">
        <v>748</v>
      </c>
      <c r="J31" s="415" t="s">
        <v>748</v>
      </c>
      <c r="K31" s="417">
        <v>27</v>
      </c>
      <c r="L31" s="497" t="s">
        <v>0</v>
      </c>
      <c r="M31" s="474"/>
      <c r="N31" s="544"/>
      <c r="O31" s="545"/>
      <c r="P31" s="506">
        <v>27</v>
      </c>
      <c r="Q31" s="497" t="s">
        <v>17</v>
      </c>
      <c r="R31" s="508"/>
      <c r="S31" s="509"/>
      <c r="T31" s="509"/>
      <c r="U31" s="413">
        <v>27</v>
      </c>
      <c r="V31" s="498" t="s">
        <v>14</v>
      </c>
      <c r="W31" s="624" t="s">
        <v>1032</v>
      </c>
      <c r="X31" s="416" t="s">
        <v>757</v>
      </c>
      <c r="Y31" s="411"/>
      <c r="Z31" s="413">
        <v>27</v>
      </c>
      <c r="AA31" s="498" t="s">
        <v>16</v>
      </c>
      <c r="AB31" s="532" t="s">
        <v>893</v>
      </c>
      <c r="AC31" s="411" t="s">
        <v>748</v>
      </c>
      <c r="AD31" s="411" t="s">
        <v>748</v>
      </c>
      <c r="AE31" s="413">
        <v>27</v>
      </c>
      <c r="AF31" s="389" t="s">
        <v>12</v>
      </c>
      <c r="AG31" s="473"/>
      <c r="AH31" s="411" t="s">
        <v>748</v>
      </c>
      <c r="AI31" s="411" t="s">
        <v>748</v>
      </c>
      <c r="AJ31" s="417">
        <v>27</v>
      </c>
      <c r="AK31" s="497" t="s">
        <v>15</v>
      </c>
      <c r="AL31" s="560"/>
      <c r="AM31" s="418"/>
      <c r="AN31" s="418"/>
      <c r="AO31" s="417">
        <v>27</v>
      </c>
      <c r="AP31" s="497" t="s">
        <v>16</v>
      </c>
      <c r="AQ31" s="470"/>
      <c r="AR31" s="418"/>
      <c r="AS31" s="418"/>
      <c r="AT31" s="413">
        <v>27</v>
      </c>
      <c r="AU31" s="498" t="s">
        <v>13</v>
      </c>
      <c r="AV31" s="471" t="s">
        <v>998</v>
      </c>
      <c r="AW31" s="411" t="s">
        <v>748</v>
      </c>
      <c r="AX31" s="411" t="s">
        <v>748</v>
      </c>
      <c r="AY31" s="417">
        <v>27</v>
      </c>
      <c r="AZ31" s="497" t="s">
        <v>0</v>
      </c>
      <c r="BA31" s="571"/>
      <c r="BB31" s="418"/>
      <c r="BC31" s="418"/>
      <c r="BD31" s="417">
        <v>27</v>
      </c>
      <c r="BE31" s="497" t="s">
        <v>0</v>
      </c>
      <c r="BF31" s="474"/>
      <c r="BG31" s="418"/>
      <c r="BH31" s="418"/>
      <c r="BI31" s="361"/>
      <c r="BJ31" s="361"/>
    </row>
    <row r="32" spans="1:62" ht="65.099999999999994" customHeight="1">
      <c r="A32" s="608">
        <v>28</v>
      </c>
      <c r="B32" s="498" t="s">
        <v>130</v>
      </c>
      <c r="C32" s="473"/>
      <c r="D32" s="416" t="s">
        <v>748</v>
      </c>
      <c r="E32" s="411" t="s">
        <v>748</v>
      </c>
      <c r="F32" s="413">
        <v>28</v>
      </c>
      <c r="G32" s="498" t="s">
        <v>14</v>
      </c>
      <c r="H32" s="472" t="s">
        <v>846</v>
      </c>
      <c r="I32" s="416" t="s">
        <v>748</v>
      </c>
      <c r="J32" s="415"/>
      <c r="K32" s="413">
        <v>28</v>
      </c>
      <c r="L32" s="498" t="s">
        <v>16</v>
      </c>
      <c r="M32" s="532" t="s">
        <v>975</v>
      </c>
      <c r="N32" s="414" t="s">
        <v>748</v>
      </c>
      <c r="O32" s="415" t="s">
        <v>748</v>
      </c>
      <c r="P32" s="506">
        <v>28</v>
      </c>
      <c r="Q32" s="497" t="s">
        <v>12</v>
      </c>
      <c r="R32" s="508"/>
      <c r="S32" s="509"/>
      <c r="T32" s="509"/>
      <c r="U32" s="417">
        <v>28</v>
      </c>
      <c r="V32" s="497" t="s">
        <v>15</v>
      </c>
      <c r="W32" s="474"/>
      <c r="X32" s="511"/>
      <c r="Y32" s="418"/>
      <c r="Z32" s="413">
        <v>28</v>
      </c>
      <c r="AA32" s="498" t="s">
        <v>17</v>
      </c>
      <c r="AB32" s="518"/>
      <c r="AC32" s="411" t="s">
        <v>748</v>
      </c>
      <c r="AD32" s="411" t="s">
        <v>748</v>
      </c>
      <c r="AE32" s="413">
        <v>28</v>
      </c>
      <c r="AF32" s="389" t="s">
        <v>13</v>
      </c>
      <c r="AG32" s="471" t="s">
        <v>812</v>
      </c>
      <c r="AH32" s="411" t="s">
        <v>748</v>
      </c>
      <c r="AI32" s="411" t="s">
        <v>748</v>
      </c>
      <c r="AJ32" s="417">
        <v>28</v>
      </c>
      <c r="AK32" s="497" t="s">
        <v>0</v>
      </c>
      <c r="AL32" s="474"/>
      <c r="AM32" s="418"/>
      <c r="AN32" s="418"/>
      <c r="AO32" s="417">
        <v>28</v>
      </c>
      <c r="AP32" s="497" t="s">
        <v>17</v>
      </c>
      <c r="AQ32" s="470"/>
      <c r="AR32" s="418"/>
      <c r="AS32" s="418"/>
      <c r="AT32" s="413">
        <v>28</v>
      </c>
      <c r="AU32" s="498" t="s">
        <v>14</v>
      </c>
      <c r="AV32" s="471" t="s">
        <v>922</v>
      </c>
      <c r="AW32" s="416" t="s">
        <v>757</v>
      </c>
      <c r="AX32" s="411" t="s">
        <v>757</v>
      </c>
      <c r="AY32" s="413">
        <v>28</v>
      </c>
      <c r="AZ32" s="498" t="s">
        <v>16</v>
      </c>
      <c r="BA32" s="476"/>
      <c r="BB32" s="411" t="s">
        <v>748</v>
      </c>
      <c r="BC32" s="411" t="s">
        <v>748</v>
      </c>
      <c r="BD32" s="417">
        <v>28</v>
      </c>
      <c r="BE32" s="497" t="s">
        <v>16</v>
      </c>
      <c r="BF32" s="470"/>
      <c r="BG32" s="418"/>
      <c r="BH32" s="418"/>
      <c r="BI32" s="361"/>
      <c r="BJ32" s="361"/>
    </row>
    <row r="33" spans="1:62" ht="65.099999999999994" customHeight="1">
      <c r="A33" s="606">
        <v>29</v>
      </c>
      <c r="B33" s="497" t="s">
        <v>247</v>
      </c>
      <c r="C33" s="470" t="s">
        <v>211</v>
      </c>
      <c r="D33" s="418"/>
      <c r="E33" s="418"/>
      <c r="F33" s="417">
        <v>29</v>
      </c>
      <c r="G33" s="497" t="s">
        <v>15</v>
      </c>
      <c r="H33" s="543"/>
      <c r="I33" s="544"/>
      <c r="J33" s="545"/>
      <c r="K33" s="413">
        <v>29</v>
      </c>
      <c r="L33" s="498" t="s">
        <v>17</v>
      </c>
      <c r="M33" s="532" t="s">
        <v>869</v>
      </c>
      <c r="N33" s="414" t="s">
        <v>748</v>
      </c>
      <c r="O33" s="415" t="s">
        <v>748</v>
      </c>
      <c r="P33" s="506">
        <v>29</v>
      </c>
      <c r="Q33" s="497" t="s">
        <v>13</v>
      </c>
      <c r="R33" s="508"/>
      <c r="S33" s="509"/>
      <c r="T33" s="509"/>
      <c r="U33" s="417">
        <v>29</v>
      </c>
      <c r="V33" s="497" t="s">
        <v>0</v>
      </c>
      <c r="W33" s="543"/>
      <c r="X33" s="511"/>
      <c r="Y33" s="418"/>
      <c r="Z33" s="413">
        <v>29</v>
      </c>
      <c r="AA33" s="498" t="s">
        <v>12</v>
      </c>
      <c r="AB33" s="473" t="s">
        <v>1001</v>
      </c>
      <c r="AC33" s="411" t="s">
        <v>748</v>
      </c>
      <c r="AD33" s="411" t="s">
        <v>748</v>
      </c>
      <c r="AE33" s="413">
        <v>29</v>
      </c>
      <c r="AF33" s="389" t="s">
        <v>14</v>
      </c>
      <c r="AG33" s="471"/>
      <c r="AH33" s="416" t="s">
        <v>757</v>
      </c>
      <c r="AI33" s="411" t="s">
        <v>757</v>
      </c>
      <c r="AJ33" s="413">
        <v>29</v>
      </c>
      <c r="AK33" s="498" t="s">
        <v>16</v>
      </c>
      <c r="AL33" s="471" t="s">
        <v>904</v>
      </c>
      <c r="AM33" s="411" t="s">
        <v>748</v>
      </c>
      <c r="AN33" s="411" t="s">
        <v>748</v>
      </c>
      <c r="AO33" s="417">
        <v>29</v>
      </c>
      <c r="AP33" s="497" t="s">
        <v>12</v>
      </c>
      <c r="AQ33" s="470" t="s">
        <v>753</v>
      </c>
      <c r="AR33" s="418"/>
      <c r="AS33" s="418"/>
      <c r="AT33" s="417">
        <v>29</v>
      </c>
      <c r="AU33" s="497" t="s">
        <v>15</v>
      </c>
      <c r="AV33" s="593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17</v>
      </c>
      <c r="BF33" s="470"/>
      <c r="BG33" s="418"/>
      <c r="BH33" s="418"/>
      <c r="BI33" s="361"/>
      <c r="BJ33" s="361"/>
    </row>
    <row r="34" spans="1:62" ht="65.099999999999994" customHeight="1">
      <c r="A34" s="608">
        <v>30</v>
      </c>
      <c r="B34" s="498" t="s">
        <v>249</v>
      </c>
      <c r="C34" s="505" t="s">
        <v>1004</v>
      </c>
      <c r="D34" s="411" t="s">
        <v>748</v>
      </c>
      <c r="E34" s="411" t="s">
        <v>748</v>
      </c>
      <c r="F34" s="417">
        <v>30</v>
      </c>
      <c r="G34" s="497" t="s">
        <v>0</v>
      </c>
      <c r="H34" s="474"/>
      <c r="I34" s="544"/>
      <c r="J34" s="545"/>
      <c r="K34" s="413">
        <v>30</v>
      </c>
      <c r="L34" s="498" t="s">
        <v>12</v>
      </c>
      <c r="M34" s="473"/>
      <c r="N34" s="414" t="s">
        <v>748</v>
      </c>
      <c r="O34" s="415" t="s">
        <v>748</v>
      </c>
      <c r="P34" s="506">
        <v>30</v>
      </c>
      <c r="Q34" s="497" t="s">
        <v>14</v>
      </c>
      <c r="R34" s="508"/>
      <c r="S34" s="509"/>
      <c r="T34" s="509"/>
      <c r="U34" s="413">
        <v>30</v>
      </c>
      <c r="V34" s="498" t="s">
        <v>16</v>
      </c>
      <c r="W34" s="567" t="s">
        <v>837</v>
      </c>
      <c r="X34" s="416" t="s">
        <v>748</v>
      </c>
      <c r="Y34" s="411" t="s">
        <v>748</v>
      </c>
      <c r="Z34" s="413">
        <v>30</v>
      </c>
      <c r="AA34" s="498" t="s">
        <v>247</v>
      </c>
      <c r="AB34" s="473" t="s">
        <v>1035</v>
      </c>
      <c r="AC34" s="411" t="s">
        <v>748</v>
      </c>
      <c r="AD34" s="411" t="s">
        <v>748</v>
      </c>
      <c r="AE34" s="417">
        <v>30</v>
      </c>
      <c r="AF34" s="510" t="s">
        <v>15</v>
      </c>
      <c r="AG34" s="474" t="s">
        <v>930</v>
      </c>
      <c r="AH34" s="511"/>
      <c r="AI34" s="418"/>
      <c r="AJ34" s="413">
        <v>30</v>
      </c>
      <c r="AK34" s="498" t="s">
        <v>17</v>
      </c>
      <c r="AL34" s="476"/>
      <c r="AM34" s="411" t="s">
        <v>748</v>
      </c>
      <c r="AN34" s="411" t="s">
        <v>748</v>
      </c>
      <c r="AO34" s="417">
        <v>30</v>
      </c>
      <c r="AP34" s="497" t="s">
        <v>13</v>
      </c>
      <c r="AQ34" s="470" t="s">
        <v>753</v>
      </c>
      <c r="AR34" s="418"/>
      <c r="AS34" s="418"/>
      <c r="AT34" s="417">
        <v>30</v>
      </c>
      <c r="AU34" s="497" t="s">
        <v>0</v>
      </c>
      <c r="AV34" s="474"/>
      <c r="AW34" s="511"/>
      <c r="AX34" s="418"/>
      <c r="AY34" s="1096"/>
      <c r="AZ34" s="1097"/>
      <c r="BA34" s="1097"/>
      <c r="BB34" s="1097"/>
      <c r="BC34" s="1098"/>
      <c r="BD34" s="417">
        <v>30</v>
      </c>
      <c r="BE34" s="497" t="s">
        <v>12</v>
      </c>
      <c r="BF34" s="470"/>
      <c r="BG34" s="418"/>
      <c r="BH34" s="418"/>
      <c r="BI34" s="361"/>
      <c r="BJ34" s="361"/>
    </row>
    <row r="35" spans="1:62" ht="65.099999999999994" customHeight="1" thickBot="1">
      <c r="A35" s="1102"/>
      <c r="B35" s="1103"/>
      <c r="C35" s="1103"/>
      <c r="D35" s="1103"/>
      <c r="E35" s="1104"/>
      <c r="F35" s="419">
        <v>31</v>
      </c>
      <c r="G35" s="498" t="s">
        <v>16</v>
      </c>
      <c r="H35" s="537" t="s">
        <v>974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506">
        <v>31</v>
      </c>
      <c r="Q35" s="507" t="s">
        <v>437</v>
      </c>
      <c r="R35" s="508"/>
      <c r="S35" s="509"/>
      <c r="T35" s="509"/>
      <c r="U35" s="419">
        <v>31</v>
      </c>
      <c r="V35" s="498" t="s">
        <v>17</v>
      </c>
      <c r="W35" s="476" t="s">
        <v>982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578">
        <v>31</v>
      </c>
      <c r="AF35" s="510" t="s">
        <v>433</v>
      </c>
      <c r="AG35" s="579"/>
      <c r="AH35" s="580"/>
      <c r="AI35" s="581"/>
      <c r="AJ35" s="1102"/>
      <c r="AK35" s="1103"/>
      <c r="AL35" s="1103"/>
      <c r="AM35" s="1103"/>
      <c r="AN35" s="1104"/>
      <c r="AO35" s="417">
        <v>31</v>
      </c>
      <c r="AP35" s="497" t="s">
        <v>249</v>
      </c>
      <c r="AQ35" s="470" t="s">
        <v>753</v>
      </c>
      <c r="AR35" s="418"/>
      <c r="AS35" s="418"/>
      <c r="AT35" s="419">
        <v>31</v>
      </c>
      <c r="AU35" s="498" t="s">
        <v>795</v>
      </c>
      <c r="AV35" s="612" t="s">
        <v>843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247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5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18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18</v>
      </c>
      <c r="BB37" s="428"/>
      <c r="BC37" s="429"/>
      <c r="BD37" s="423" t="s">
        <v>651</v>
      </c>
      <c r="BE37" s="424"/>
      <c r="BF37" s="425">
        <f>COUNTA(BG5:BG35)</f>
        <v>18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16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18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18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18</v>
      </c>
      <c r="BB38" s="435"/>
      <c r="BC38" s="436"/>
      <c r="BD38" s="430" t="s">
        <v>652</v>
      </c>
      <c r="BE38" s="431"/>
      <c r="BF38" s="432">
        <f>COUNTA(BH5:BH35)</f>
        <v>17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823</v>
      </c>
      <c r="I39" s="437"/>
      <c r="J39" s="437"/>
      <c r="K39" s="439"/>
      <c r="L39" s="439"/>
      <c r="M39" s="441"/>
      <c r="N39" s="442"/>
      <c r="O39" s="442"/>
      <c r="P39" s="388"/>
      <c r="Q39" s="388"/>
      <c r="R39" s="446"/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821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822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11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82</v>
      </c>
      <c r="AR41" s="1113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113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67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78</v>
      </c>
      <c r="AR42" s="1113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113"/>
      <c r="BC42" s="1095"/>
      <c r="BD42" s="1095"/>
      <c r="BE42" s="1095"/>
      <c r="BF42" s="1095"/>
      <c r="BG42" s="451"/>
      <c r="BH42" s="451"/>
    </row>
  </sheetData>
  <mergeCells count="24">
    <mergeCell ref="BB2:BC2"/>
    <mergeCell ref="BD2:BE2"/>
    <mergeCell ref="C3:E3"/>
    <mergeCell ref="H3:J3"/>
    <mergeCell ref="M3:O3"/>
    <mergeCell ref="R3:T3"/>
    <mergeCell ref="W3:Y3"/>
    <mergeCell ref="BB3:BC3"/>
    <mergeCell ref="BD3:BE3"/>
    <mergeCell ref="A35:E35"/>
    <mergeCell ref="K35:O35"/>
    <mergeCell ref="Z35:AD35"/>
    <mergeCell ref="AJ35:AN35"/>
    <mergeCell ref="D2:G2"/>
    <mergeCell ref="AB3:AD3"/>
    <mergeCell ref="AH3:AI3"/>
    <mergeCell ref="S42:W42"/>
    <mergeCell ref="AR42:AV42"/>
    <mergeCell ref="BB42:BF42"/>
    <mergeCell ref="AY33:BC35"/>
    <mergeCell ref="N41:R41"/>
    <mergeCell ref="S41:W41"/>
    <mergeCell ref="AR41:AV41"/>
    <mergeCell ref="BB41:BF41"/>
  </mergeCells>
  <phoneticPr fontId="1"/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36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7C80"/>
  </sheetPr>
  <dimension ref="A1:BD178"/>
  <sheetViews>
    <sheetView showGridLines="0" view="pageBreakPreview" zoomScale="115" zoomScaleNormal="100" zoomScaleSheetLayoutView="115" workbookViewId="0">
      <selection activeCell="W60" sqref="W60"/>
    </sheetView>
  </sheetViews>
  <sheetFormatPr defaultColWidth="3.375" defaultRowHeight="15" customHeight="1"/>
  <cols>
    <col min="1" max="2" width="2.75" style="22" customWidth="1"/>
    <col min="3" max="3" width="22.75" style="24" customWidth="1"/>
    <col min="4" max="9" width="3.25" style="23" customWidth="1"/>
    <col min="10" max="10" width="0.625" style="23" customWidth="1"/>
    <col min="11" max="12" width="2.75" style="23" customWidth="1"/>
    <col min="13" max="13" width="22.75" style="24" customWidth="1"/>
    <col min="14" max="19" width="3.25" style="23" customWidth="1"/>
    <col min="20" max="20" width="0.625" style="23" customWidth="1"/>
    <col min="21" max="22" width="2.75" style="23" customWidth="1"/>
    <col min="23" max="23" width="22.75" style="24" customWidth="1"/>
    <col min="24" max="29" width="3.25" style="23" customWidth="1"/>
    <col min="30" max="30" width="0.625" style="23" customWidth="1"/>
    <col min="31" max="32" width="2.75" style="23" customWidth="1"/>
    <col min="33" max="33" width="22.75" style="24" customWidth="1"/>
    <col min="34" max="39" width="3.25" style="23" customWidth="1"/>
    <col min="40" max="40" width="3" style="23" customWidth="1"/>
    <col min="41" max="16384" width="3.375" style="24"/>
  </cols>
  <sheetData>
    <row r="1" spans="1:56" ht="26.25" customHeight="1">
      <c r="K1" s="1115" t="s">
        <v>430</v>
      </c>
      <c r="L1" s="1115"/>
      <c r="M1" s="1115"/>
      <c r="N1" s="1115"/>
      <c r="O1" s="1115"/>
      <c r="P1" s="1115"/>
      <c r="Q1" s="1115"/>
      <c r="R1" s="1115"/>
      <c r="S1" s="1115"/>
      <c r="T1" s="1115"/>
      <c r="U1" s="1115"/>
      <c r="V1" s="1115"/>
      <c r="W1" s="1115"/>
      <c r="X1" s="1115"/>
      <c r="Y1" s="1115"/>
      <c r="Z1" s="1115"/>
      <c r="AA1" s="1115"/>
      <c r="AB1" s="1115"/>
      <c r="AC1" s="1115"/>
    </row>
    <row r="2" spans="1:56" ht="1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1117" t="s">
        <v>498</v>
      </c>
      <c r="L2" s="1115"/>
      <c r="M2" s="1115"/>
      <c r="N2" s="1115"/>
      <c r="O2" s="1115"/>
      <c r="P2" s="1115"/>
      <c r="Q2" s="1115"/>
      <c r="R2" s="1115"/>
      <c r="S2" s="1115"/>
      <c r="T2" s="1115"/>
      <c r="U2" s="1115"/>
      <c r="V2" s="1115"/>
      <c r="W2" s="1115"/>
      <c r="X2" s="1115"/>
      <c r="Y2" s="1115"/>
      <c r="Z2" s="1115"/>
      <c r="AA2" s="1115"/>
      <c r="AB2" s="1115"/>
      <c r="AC2" s="1115"/>
      <c r="AD2" s="27"/>
      <c r="AE2" s="27"/>
      <c r="AF2" s="27"/>
      <c r="AG2" s="1118" t="s">
        <v>440</v>
      </c>
      <c r="AH2" s="1118"/>
      <c r="AI2" s="1118"/>
      <c r="AJ2" s="1118"/>
      <c r="AK2" s="1118"/>
      <c r="AL2" s="1118"/>
      <c r="AM2" s="1118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</row>
    <row r="3" spans="1:56" s="25" customFormat="1" ht="27" customHeight="1">
      <c r="A3" s="141" t="s">
        <v>20</v>
      </c>
      <c r="B3" s="141" t="s">
        <v>21</v>
      </c>
      <c r="C3" s="142" t="s">
        <v>22</v>
      </c>
      <c r="D3" s="141" t="s">
        <v>23</v>
      </c>
      <c r="E3" s="141" t="s">
        <v>24</v>
      </c>
      <c r="F3" s="141" t="s">
        <v>25</v>
      </c>
      <c r="G3" s="141" t="s">
        <v>26</v>
      </c>
      <c r="H3" s="141" t="s">
        <v>27</v>
      </c>
      <c r="I3" s="141" t="s">
        <v>28</v>
      </c>
      <c r="J3" s="40"/>
      <c r="K3" s="141" t="s">
        <v>20</v>
      </c>
      <c r="L3" s="141" t="s">
        <v>21</v>
      </c>
      <c r="M3" s="142" t="s">
        <v>1</v>
      </c>
      <c r="N3" s="141" t="s">
        <v>23</v>
      </c>
      <c r="O3" s="141" t="s">
        <v>24</v>
      </c>
      <c r="P3" s="141" t="s">
        <v>25</v>
      </c>
      <c r="Q3" s="141" t="s">
        <v>26</v>
      </c>
      <c r="R3" s="141" t="s">
        <v>27</v>
      </c>
      <c r="S3" s="141" t="s">
        <v>28</v>
      </c>
      <c r="T3" s="40"/>
      <c r="U3" s="141" t="s">
        <v>20</v>
      </c>
      <c r="V3" s="141" t="s">
        <v>21</v>
      </c>
      <c r="W3" s="142" t="s">
        <v>2</v>
      </c>
      <c r="X3" s="141" t="s">
        <v>23</v>
      </c>
      <c r="Y3" s="141" t="s">
        <v>24</v>
      </c>
      <c r="Z3" s="141" t="s">
        <v>25</v>
      </c>
      <c r="AA3" s="141" t="s">
        <v>26</v>
      </c>
      <c r="AB3" s="141" t="s">
        <v>27</v>
      </c>
      <c r="AC3" s="141" t="s">
        <v>28</v>
      </c>
      <c r="AD3" s="40"/>
      <c r="AE3" s="141" t="s">
        <v>20</v>
      </c>
      <c r="AF3" s="141" t="s">
        <v>21</v>
      </c>
      <c r="AG3" s="142" t="s">
        <v>3</v>
      </c>
      <c r="AH3" s="141" t="s">
        <v>23</v>
      </c>
      <c r="AI3" s="141" t="s">
        <v>24</v>
      </c>
      <c r="AJ3" s="141" t="s">
        <v>25</v>
      </c>
      <c r="AK3" s="141" t="s">
        <v>26</v>
      </c>
      <c r="AL3" s="141" t="s">
        <v>27</v>
      </c>
      <c r="AM3" s="141" t="s">
        <v>28</v>
      </c>
      <c r="AN3" s="40"/>
    </row>
    <row r="4" spans="1:56" ht="21.75" customHeight="1">
      <c r="A4" s="151">
        <v>1</v>
      </c>
      <c r="B4" s="152" t="s">
        <v>431</v>
      </c>
      <c r="C4" s="153" t="s">
        <v>496</v>
      </c>
      <c r="D4" s="151"/>
      <c r="E4" s="151"/>
      <c r="F4" s="151"/>
      <c r="G4" s="151"/>
      <c r="H4" s="151"/>
      <c r="I4" s="151"/>
      <c r="J4" s="37"/>
      <c r="K4" s="228">
        <v>1</v>
      </c>
      <c r="L4" s="229" t="s">
        <v>433</v>
      </c>
      <c r="M4" s="227"/>
      <c r="N4" s="228"/>
      <c r="O4" s="228"/>
      <c r="P4" s="228"/>
      <c r="Q4" s="232"/>
      <c r="R4" s="232"/>
      <c r="S4" s="232"/>
      <c r="T4" s="37"/>
      <c r="U4" s="38">
        <v>1</v>
      </c>
      <c r="V4" s="35" t="s">
        <v>435</v>
      </c>
      <c r="W4" s="150" t="s">
        <v>722</v>
      </c>
      <c r="X4" s="38">
        <f>時間割配列!$D$12</f>
        <v>5</v>
      </c>
      <c r="Y4" s="38">
        <f>時間割配列!$K$12</f>
        <v>5</v>
      </c>
      <c r="Z4" s="38">
        <f>時間割配列!$R$12</f>
        <v>5</v>
      </c>
      <c r="AA4" s="38">
        <f>時間割配列!$Y$12</f>
        <v>5</v>
      </c>
      <c r="AB4" s="38">
        <f>時間割配列!$AF$12</f>
        <v>5</v>
      </c>
      <c r="AC4" s="38">
        <f>時間割配列!$AM$12</f>
        <v>5</v>
      </c>
      <c r="AD4" s="109"/>
      <c r="AE4" s="38">
        <v>1</v>
      </c>
      <c r="AF4" s="35" t="s">
        <v>431</v>
      </c>
      <c r="AG4" s="150" t="s">
        <v>687</v>
      </c>
      <c r="AH4" s="38">
        <f>時間割配列!$F$12</f>
        <v>5</v>
      </c>
      <c r="AI4" s="38">
        <f>時間割配列!$M$12</f>
        <v>5</v>
      </c>
      <c r="AJ4" s="38">
        <f>時間割配列!$T$12</f>
        <v>5</v>
      </c>
      <c r="AK4" s="382">
        <v>6</v>
      </c>
      <c r="AL4" s="382">
        <v>6</v>
      </c>
      <c r="AM4" s="382">
        <v>6</v>
      </c>
      <c r="AN4" s="37"/>
    </row>
    <row r="5" spans="1:56" ht="21.75" customHeight="1">
      <c r="A5" s="151">
        <v>2</v>
      </c>
      <c r="B5" s="152" t="s">
        <v>432</v>
      </c>
      <c r="C5" s="153" t="s">
        <v>126</v>
      </c>
      <c r="D5" s="151"/>
      <c r="E5" s="151"/>
      <c r="F5" s="151"/>
      <c r="G5" s="151"/>
      <c r="H5" s="151"/>
      <c r="I5" s="151"/>
      <c r="J5" s="37"/>
      <c r="K5" s="38">
        <v>2</v>
      </c>
      <c r="L5" s="35" t="s">
        <v>434</v>
      </c>
      <c r="M5" s="150" t="s">
        <v>504</v>
      </c>
      <c r="N5" s="38">
        <f>時間割配列!$B$12</f>
        <v>5</v>
      </c>
      <c r="O5" s="38">
        <f>時間割配列!$I$12</f>
        <v>6</v>
      </c>
      <c r="P5" s="38">
        <f>時間割配列!$P$12</f>
        <v>6</v>
      </c>
      <c r="Q5" s="38">
        <f>時間割配列!$W$12</f>
        <v>6</v>
      </c>
      <c r="R5" s="38">
        <f>時間割配列!$AD$12</f>
        <v>6</v>
      </c>
      <c r="S5" s="38">
        <f>時間割配列!$AK$12</f>
        <v>6</v>
      </c>
      <c r="T5" s="37"/>
      <c r="U5" s="38">
        <v>2</v>
      </c>
      <c r="V5" s="35" t="s">
        <v>436</v>
      </c>
      <c r="W5" s="150" t="s">
        <v>711</v>
      </c>
      <c r="X5" s="38">
        <f>時間割配列!$E$12</f>
        <v>5</v>
      </c>
      <c r="Y5" s="38">
        <f>時間割配列!$L$12</f>
        <v>5</v>
      </c>
      <c r="Z5" s="38">
        <f>時間割配列!$S$12</f>
        <v>5</v>
      </c>
      <c r="AA5" s="38">
        <f>時間割配列!$Z$12</f>
        <v>6</v>
      </c>
      <c r="AB5" s="38">
        <f>時間割配列!$AG$12</f>
        <v>6</v>
      </c>
      <c r="AC5" s="382">
        <v>5</v>
      </c>
      <c r="AD5" s="109"/>
      <c r="AE5" s="228">
        <v>2</v>
      </c>
      <c r="AF5" s="229" t="s">
        <v>437</v>
      </c>
      <c r="AG5" s="227"/>
      <c r="AH5" s="228"/>
      <c r="AI5" s="228"/>
      <c r="AJ5" s="228"/>
      <c r="AK5" s="228"/>
      <c r="AL5" s="228"/>
      <c r="AM5" s="228"/>
      <c r="AN5" s="37"/>
    </row>
    <row r="6" spans="1:56" ht="21.75" customHeight="1">
      <c r="A6" s="228">
        <v>3</v>
      </c>
      <c r="B6" s="230" t="s">
        <v>433</v>
      </c>
      <c r="C6" s="153" t="s">
        <v>126</v>
      </c>
      <c r="D6" s="151"/>
      <c r="E6" s="151"/>
      <c r="F6" s="151"/>
      <c r="G6" s="151"/>
      <c r="H6" s="151"/>
      <c r="I6" s="151"/>
      <c r="J6" s="37"/>
      <c r="K6" s="228">
        <v>3</v>
      </c>
      <c r="L6" s="229" t="s">
        <v>17</v>
      </c>
      <c r="M6" s="227" t="s">
        <v>60</v>
      </c>
      <c r="N6" s="234"/>
      <c r="O6" s="234"/>
      <c r="P6" s="234"/>
      <c r="Q6" s="234"/>
      <c r="R6" s="234"/>
      <c r="S6" s="234"/>
      <c r="T6" s="37"/>
      <c r="U6" s="38">
        <v>3</v>
      </c>
      <c r="V6" s="35" t="s">
        <v>431</v>
      </c>
      <c r="W6" s="150" t="s">
        <v>710</v>
      </c>
      <c r="X6" s="38">
        <f>時間割配列!$F$12</f>
        <v>5</v>
      </c>
      <c r="Y6" s="38">
        <f>時間割配列!$M$12</f>
        <v>5</v>
      </c>
      <c r="Z6" s="38">
        <f>時間割配列!$T$12</f>
        <v>5</v>
      </c>
      <c r="AA6" s="38">
        <f>時間割配列!$AA$12</f>
        <v>5</v>
      </c>
      <c r="AB6" s="382">
        <v>6</v>
      </c>
      <c r="AC6" s="382">
        <v>6</v>
      </c>
      <c r="AD6" s="109"/>
      <c r="AE6" s="228">
        <v>3</v>
      </c>
      <c r="AF6" s="229" t="s">
        <v>0</v>
      </c>
      <c r="AG6" s="227"/>
      <c r="AH6" s="228"/>
      <c r="AI6" s="228"/>
      <c r="AJ6" s="228"/>
      <c r="AK6" s="228"/>
      <c r="AL6" s="228"/>
      <c r="AM6" s="228"/>
      <c r="AN6" s="37"/>
    </row>
    <row r="7" spans="1:56" ht="21.75" customHeight="1">
      <c r="A7" s="228">
        <v>4</v>
      </c>
      <c r="B7" s="152" t="s">
        <v>16</v>
      </c>
      <c r="C7" s="153" t="s">
        <v>497</v>
      </c>
      <c r="D7" s="151"/>
      <c r="E7" s="151"/>
      <c r="F7" s="151"/>
      <c r="G7" s="151"/>
      <c r="H7" s="151"/>
      <c r="I7" s="151"/>
      <c r="J7" s="37"/>
      <c r="K7" s="228">
        <v>4</v>
      </c>
      <c r="L7" s="229" t="s">
        <v>12</v>
      </c>
      <c r="M7" s="227" t="s">
        <v>128</v>
      </c>
      <c r="N7" s="234"/>
      <c r="O7" s="234"/>
      <c r="P7" s="234"/>
      <c r="Q7" s="234"/>
      <c r="R7" s="234"/>
      <c r="S7" s="234"/>
      <c r="T7" s="37"/>
      <c r="U7" s="228">
        <v>4</v>
      </c>
      <c r="V7" s="229" t="s">
        <v>15</v>
      </c>
      <c r="W7" s="227"/>
      <c r="X7" s="228"/>
      <c r="Y7" s="228"/>
      <c r="Z7" s="228"/>
      <c r="AA7" s="228"/>
      <c r="AB7" s="232"/>
      <c r="AC7" s="228"/>
      <c r="AD7" s="109"/>
      <c r="AE7" s="38">
        <v>4</v>
      </c>
      <c r="AF7" s="35" t="s">
        <v>16</v>
      </c>
      <c r="AG7" s="150" t="s">
        <v>676</v>
      </c>
      <c r="AH7" s="38">
        <f>時間割配列!$B$12</f>
        <v>5</v>
      </c>
      <c r="AI7" s="382">
        <v>5</v>
      </c>
      <c r="AJ7" s="382">
        <v>5</v>
      </c>
      <c r="AK7" s="382">
        <v>5</v>
      </c>
      <c r="AL7" s="38">
        <f>時間割配列!$AD$12</f>
        <v>6</v>
      </c>
      <c r="AM7" s="38">
        <f>時間割配列!$AK$12</f>
        <v>6</v>
      </c>
      <c r="AN7" s="37"/>
    </row>
    <row r="8" spans="1:56" ht="21.75" customHeight="1">
      <c r="A8" s="151">
        <v>5</v>
      </c>
      <c r="B8" s="152" t="s">
        <v>17</v>
      </c>
      <c r="C8" s="153" t="s">
        <v>497</v>
      </c>
      <c r="D8" s="151"/>
      <c r="E8" s="151"/>
      <c r="F8" s="151"/>
      <c r="G8" s="151"/>
      <c r="H8" s="151"/>
      <c r="I8" s="151"/>
      <c r="J8" s="37"/>
      <c r="K8" s="228">
        <v>5</v>
      </c>
      <c r="L8" s="229" t="s">
        <v>13</v>
      </c>
      <c r="M8" s="227" t="s">
        <v>61</v>
      </c>
      <c r="N8" s="234"/>
      <c r="O8" s="234"/>
      <c r="P8" s="234"/>
      <c r="Q8" s="234"/>
      <c r="R8" s="234"/>
      <c r="S8" s="234"/>
      <c r="T8" s="37"/>
      <c r="U8" s="228">
        <v>5</v>
      </c>
      <c r="V8" s="229" t="s">
        <v>0</v>
      </c>
      <c r="W8" s="227"/>
      <c r="X8" s="228"/>
      <c r="Y8" s="228"/>
      <c r="Z8" s="228"/>
      <c r="AA8" s="228"/>
      <c r="AB8" s="228"/>
      <c r="AC8" s="228"/>
      <c r="AD8" s="109"/>
      <c r="AE8" s="38">
        <v>5</v>
      </c>
      <c r="AF8" s="35" t="s">
        <v>17</v>
      </c>
      <c r="AG8" s="150" t="s">
        <v>737</v>
      </c>
      <c r="AH8" s="38">
        <f>時間割配列!$C$12</f>
        <v>5</v>
      </c>
      <c r="AI8" s="38">
        <f>時間割配列!$J$12</f>
        <v>5</v>
      </c>
      <c r="AJ8" s="38">
        <f>時間割配列!$Q$12</f>
        <v>6</v>
      </c>
      <c r="AK8" s="38">
        <f>時間割配列!$X$12</f>
        <v>6</v>
      </c>
      <c r="AL8" s="38">
        <f>時間割配列!$AE$12</f>
        <v>6</v>
      </c>
      <c r="AM8" s="38">
        <f>時間割配列!$AL$12</f>
        <v>6</v>
      </c>
      <c r="AN8" s="37"/>
    </row>
    <row r="9" spans="1:56" ht="21.75" customHeight="1">
      <c r="A9" s="38">
        <v>6</v>
      </c>
      <c r="B9" s="116" t="s">
        <v>12</v>
      </c>
      <c r="C9" s="149" t="s">
        <v>499</v>
      </c>
      <c r="D9" s="232"/>
      <c r="E9" s="382">
        <v>3</v>
      </c>
      <c r="F9" s="382">
        <v>3</v>
      </c>
      <c r="G9" s="382">
        <v>3</v>
      </c>
      <c r="H9" s="382">
        <v>3</v>
      </c>
      <c r="I9" s="382">
        <v>3</v>
      </c>
      <c r="J9" s="37"/>
      <c r="K9" s="38">
        <v>6</v>
      </c>
      <c r="L9" s="35" t="s">
        <v>14</v>
      </c>
      <c r="M9" s="150" t="s">
        <v>685</v>
      </c>
      <c r="N9" s="38">
        <f>時間割配列!$F$12</f>
        <v>5</v>
      </c>
      <c r="O9" s="38">
        <f>時間割配列!$M$12</f>
        <v>5</v>
      </c>
      <c r="P9" s="38">
        <f>時間割配列!$T$12</f>
        <v>5</v>
      </c>
      <c r="Q9" s="38">
        <f>時間割配列!$AA$12</f>
        <v>5</v>
      </c>
      <c r="R9" s="382">
        <v>6</v>
      </c>
      <c r="S9" s="382">
        <v>6</v>
      </c>
      <c r="T9" s="37"/>
      <c r="U9" s="38">
        <v>6</v>
      </c>
      <c r="V9" s="35" t="s">
        <v>16</v>
      </c>
      <c r="W9" s="150" t="s">
        <v>694</v>
      </c>
      <c r="X9" s="38">
        <f>時間割配列!$B$12</f>
        <v>5</v>
      </c>
      <c r="Y9" s="38">
        <f>時間割配列!$I$12</f>
        <v>6</v>
      </c>
      <c r="Z9" s="38">
        <f>時間割配列!$P$12</f>
        <v>6</v>
      </c>
      <c r="AA9" s="38">
        <f>時間割配列!$W$12</f>
        <v>6</v>
      </c>
      <c r="AB9" s="38">
        <f>時間割配列!$AD$12</f>
        <v>6</v>
      </c>
      <c r="AC9" s="38">
        <f>時間割配列!$AK$12</f>
        <v>6</v>
      </c>
      <c r="AD9" s="109"/>
      <c r="AE9" s="38">
        <v>6</v>
      </c>
      <c r="AF9" s="35" t="s">
        <v>12</v>
      </c>
      <c r="AG9" s="150" t="s">
        <v>530</v>
      </c>
      <c r="AH9" s="38">
        <f>時間割配列!$D$12</f>
        <v>5</v>
      </c>
      <c r="AI9" s="38">
        <f>時間割配列!$K$12</f>
        <v>5</v>
      </c>
      <c r="AJ9" s="38">
        <f>時間割配列!$R$12</f>
        <v>5</v>
      </c>
      <c r="AK9" s="38">
        <f>時間割配列!$Y$12</f>
        <v>5</v>
      </c>
      <c r="AL9" s="38">
        <f>時間割配列!$AF$12</f>
        <v>5</v>
      </c>
      <c r="AM9" s="38">
        <f>時間割配列!$AM$12</f>
        <v>5</v>
      </c>
      <c r="AN9" s="37"/>
    </row>
    <row r="10" spans="1:56" ht="21.75" customHeight="1">
      <c r="A10" s="38">
        <v>7</v>
      </c>
      <c r="B10" s="116" t="s">
        <v>13</v>
      </c>
      <c r="C10" s="149" t="s">
        <v>500</v>
      </c>
      <c r="D10" s="382">
        <v>1</v>
      </c>
      <c r="E10" s="228"/>
      <c r="F10" s="228"/>
      <c r="G10" s="228"/>
      <c r="H10" s="382">
        <v>2</v>
      </c>
      <c r="I10" s="382">
        <v>2</v>
      </c>
      <c r="J10" s="37"/>
      <c r="K10" s="228">
        <v>7</v>
      </c>
      <c r="L10" s="229" t="s">
        <v>15</v>
      </c>
      <c r="M10" s="227" t="s">
        <v>86</v>
      </c>
      <c r="N10" s="228"/>
      <c r="O10" s="228"/>
      <c r="P10" s="228"/>
      <c r="Q10" s="228"/>
      <c r="R10" s="228"/>
      <c r="S10" s="228"/>
      <c r="T10" s="325"/>
      <c r="U10" s="38">
        <v>7</v>
      </c>
      <c r="V10" s="35" t="s">
        <v>17</v>
      </c>
      <c r="W10" s="150" t="s">
        <v>723</v>
      </c>
      <c r="X10" s="38">
        <f>時間割配列!$C$12</f>
        <v>5</v>
      </c>
      <c r="Y10" s="38">
        <f>時間割配列!$J$12</f>
        <v>5</v>
      </c>
      <c r="Z10" s="38">
        <f>時間割配列!$Q$12</f>
        <v>6</v>
      </c>
      <c r="AA10" s="38">
        <f>時間割配列!$X$12</f>
        <v>6</v>
      </c>
      <c r="AB10" s="38">
        <f>時間割配列!$AE$12</f>
        <v>6</v>
      </c>
      <c r="AC10" s="38">
        <f>時間割配列!$AL$12</f>
        <v>6</v>
      </c>
      <c r="AD10" s="109"/>
      <c r="AE10" s="38">
        <v>7</v>
      </c>
      <c r="AF10" s="35" t="s">
        <v>13</v>
      </c>
      <c r="AG10" s="150"/>
      <c r="AH10" s="38">
        <f>時間割配列!$E$12</f>
        <v>5</v>
      </c>
      <c r="AI10" s="38">
        <f>時間割配列!$L$12</f>
        <v>5</v>
      </c>
      <c r="AJ10" s="38">
        <f>時間割配列!$S$12</f>
        <v>5</v>
      </c>
      <c r="AK10" s="38">
        <f>時間割配列!$Z$12</f>
        <v>6</v>
      </c>
      <c r="AL10" s="38">
        <f>時間割配列!$AG$12</f>
        <v>6</v>
      </c>
      <c r="AM10" s="38">
        <f>時間割配列!$AN$12</f>
        <v>6</v>
      </c>
      <c r="AN10" s="37"/>
    </row>
    <row r="11" spans="1:56" ht="21.75" customHeight="1">
      <c r="A11" s="38">
        <v>8</v>
      </c>
      <c r="B11" s="116" t="s">
        <v>14</v>
      </c>
      <c r="C11" s="149" t="s">
        <v>518</v>
      </c>
      <c r="D11" s="382">
        <v>3</v>
      </c>
      <c r="E11" s="38">
        <f>時間割配列!$M$12</f>
        <v>5</v>
      </c>
      <c r="F11" s="38">
        <f>時間割配列!$T$12</f>
        <v>5</v>
      </c>
      <c r="G11" s="38">
        <f>時間割配列!$AA$12</f>
        <v>5</v>
      </c>
      <c r="H11" s="382">
        <v>6</v>
      </c>
      <c r="I11" s="382">
        <v>6</v>
      </c>
      <c r="J11" s="37"/>
      <c r="K11" s="228">
        <v>8</v>
      </c>
      <c r="L11" s="229" t="s">
        <v>0</v>
      </c>
      <c r="M11" s="227"/>
      <c r="N11" s="228"/>
      <c r="O11" s="228"/>
      <c r="P11" s="228"/>
      <c r="Q11" s="228"/>
      <c r="R11" s="228"/>
      <c r="S11" s="228"/>
      <c r="T11" s="325"/>
      <c r="U11" s="38">
        <v>8</v>
      </c>
      <c r="V11" s="35" t="s">
        <v>12</v>
      </c>
      <c r="W11" s="150" t="s">
        <v>519</v>
      </c>
      <c r="X11" s="38">
        <f>時間割配列!$D$12</f>
        <v>5</v>
      </c>
      <c r="Y11" s="38">
        <f>時間割配列!$K$12</f>
        <v>5</v>
      </c>
      <c r="Z11" s="38">
        <f>時間割配列!$R$12</f>
        <v>5</v>
      </c>
      <c r="AA11" s="38">
        <f>時間割配列!$Y$12</f>
        <v>5</v>
      </c>
      <c r="AB11" s="38">
        <f>時間割配列!$AF$12</f>
        <v>5</v>
      </c>
      <c r="AC11" s="38">
        <f>時間割配列!$AM$12</f>
        <v>5</v>
      </c>
      <c r="AD11" s="109"/>
      <c r="AE11" s="38">
        <v>8</v>
      </c>
      <c r="AF11" s="35" t="s">
        <v>14</v>
      </c>
      <c r="AG11" s="150" t="s">
        <v>686</v>
      </c>
      <c r="AH11" s="38">
        <f>時間割配列!$F$12</f>
        <v>5</v>
      </c>
      <c r="AI11" s="38">
        <f>時間割配列!$M$12</f>
        <v>5</v>
      </c>
      <c r="AJ11" s="38">
        <f>時間割配列!$T$12</f>
        <v>5</v>
      </c>
      <c r="AK11" s="384">
        <v>5</v>
      </c>
      <c r="AL11" s="384">
        <v>5</v>
      </c>
      <c r="AM11" s="384">
        <v>5</v>
      </c>
      <c r="AN11" s="37"/>
    </row>
    <row r="12" spans="1:56" ht="21.75" customHeight="1">
      <c r="A12" s="228">
        <v>9</v>
      </c>
      <c r="B12" s="230" t="s">
        <v>15</v>
      </c>
      <c r="C12" s="231"/>
      <c r="D12" s="232"/>
      <c r="E12" s="228"/>
      <c r="F12" s="228"/>
      <c r="G12" s="228"/>
      <c r="H12" s="228"/>
      <c r="I12" s="228"/>
      <c r="J12" s="37"/>
      <c r="K12" s="38">
        <v>9</v>
      </c>
      <c r="L12" s="35" t="s">
        <v>16</v>
      </c>
      <c r="M12" s="150" t="s">
        <v>709</v>
      </c>
      <c r="N12" s="38">
        <f>時間割配列!$B$12</f>
        <v>5</v>
      </c>
      <c r="O12" s="38">
        <f>時間割配列!$I$12</f>
        <v>6</v>
      </c>
      <c r="P12" s="38">
        <f>時間割配列!$P$12</f>
        <v>6</v>
      </c>
      <c r="Q12" s="38">
        <f>時間割配列!$W$12</f>
        <v>6</v>
      </c>
      <c r="R12" s="38">
        <f>時間割配列!$AD$12</f>
        <v>6</v>
      </c>
      <c r="S12" s="38">
        <f>時間割配列!$AK$12</f>
        <v>6</v>
      </c>
      <c r="T12" s="37"/>
      <c r="U12" s="38">
        <v>9</v>
      </c>
      <c r="V12" s="35" t="s">
        <v>13</v>
      </c>
      <c r="W12" s="150"/>
      <c r="X12" s="38">
        <f>時間割配列!$E$12</f>
        <v>5</v>
      </c>
      <c r="Y12" s="38">
        <f>時間割配列!$L$12</f>
        <v>5</v>
      </c>
      <c r="Z12" s="38">
        <f>時間割配列!$S$12</f>
        <v>5</v>
      </c>
      <c r="AA12" s="38">
        <f>時間割配列!$Z$12</f>
        <v>6</v>
      </c>
      <c r="AB12" s="38">
        <f>時間割配列!$AG$12</f>
        <v>6</v>
      </c>
      <c r="AC12" s="38">
        <f>時間割配列!$AN$12</f>
        <v>6</v>
      </c>
      <c r="AD12" s="109"/>
      <c r="AE12" s="228">
        <v>9</v>
      </c>
      <c r="AF12" s="229" t="s">
        <v>15</v>
      </c>
      <c r="AG12" s="227"/>
      <c r="AH12" s="228"/>
      <c r="AI12" s="228"/>
      <c r="AJ12" s="228"/>
      <c r="AK12" s="228"/>
      <c r="AL12" s="228"/>
      <c r="AM12" s="228"/>
      <c r="AN12" s="37"/>
    </row>
    <row r="13" spans="1:56" ht="21.75" customHeight="1">
      <c r="A13" s="228">
        <v>10</v>
      </c>
      <c r="B13" s="230" t="s">
        <v>0</v>
      </c>
      <c r="C13" s="231"/>
      <c r="D13" s="232"/>
      <c r="E13" s="228"/>
      <c r="F13" s="228"/>
      <c r="G13" s="228"/>
      <c r="H13" s="228"/>
      <c r="I13" s="228"/>
      <c r="J13" s="37"/>
      <c r="K13" s="38">
        <v>10</v>
      </c>
      <c r="L13" s="35" t="s">
        <v>17</v>
      </c>
      <c r="M13" s="149" t="s">
        <v>494</v>
      </c>
      <c r="N13" s="38">
        <f>時間割配列!$C$12</f>
        <v>5</v>
      </c>
      <c r="O13" s="38">
        <f>時間割配列!$J$12</f>
        <v>5</v>
      </c>
      <c r="P13" s="38">
        <f>時間割配列!$Q$12</f>
        <v>6</v>
      </c>
      <c r="Q13" s="38">
        <f>時間割配列!$X$12</f>
        <v>6</v>
      </c>
      <c r="R13" s="38">
        <f>時間割配列!$AE$12</f>
        <v>6</v>
      </c>
      <c r="S13" s="38">
        <f>時間割配列!$AL$12</f>
        <v>6</v>
      </c>
      <c r="T13" s="37"/>
      <c r="U13" s="38">
        <v>10</v>
      </c>
      <c r="V13" s="35" t="s">
        <v>14</v>
      </c>
      <c r="W13" s="150" t="s">
        <v>695</v>
      </c>
      <c r="X13" s="38">
        <f>時間割配列!$F$12</f>
        <v>5</v>
      </c>
      <c r="Y13" s="38">
        <f>時間割配列!$M$12</f>
        <v>5</v>
      </c>
      <c r="Z13" s="38">
        <f>時間割配列!$T$12</f>
        <v>5</v>
      </c>
      <c r="AA13" s="382">
        <v>6</v>
      </c>
      <c r="AB13" s="382">
        <v>6</v>
      </c>
      <c r="AC13" s="382">
        <v>6</v>
      </c>
      <c r="AD13" s="109"/>
      <c r="AE13" s="228">
        <v>10</v>
      </c>
      <c r="AF13" s="229" t="s">
        <v>0</v>
      </c>
      <c r="AG13" s="227"/>
      <c r="AH13" s="228"/>
      <c r="AI13" s="228"/>
      <c r="AJ13" s="228"/>
      <c r="AK13" s="228"/>
      <c r="AL13" s="228"/>
      <c r="AM13" s="228"/>
      <c r="AN13" s="37"/>
    </row>
    <row r="14" spans="1:56" ht="21.75" customHeight="1">
      <c r="A14" s="38">
        <v>11</v>
      </c>
      <c r="B14" s="116" t="s">
        <v>16</v>
      </c>
      <c r="C14" s="149" t="s">
        <v>726</v>
      </c>
      <c r="D14" s="382">
        <v>3</v>
      </c>
      <c r="E14" s="38">
        <f>時間割配列!$I$12</f>
        <v>6</v>
      </c>
      <c r="F14" s="38">
        <f>時間割配列!$P$12</f>
        <v>6</v>
      </c>
      <c r="G14" s="38">
        <f>時間割配列!$W$12</f>
        <v>6</v>
      </c>
      <c r="H14" s="38">
        <f>時間割配列!$AD$12</f>
        <v>6</v>
      </c>
      <c r="I14" s="38">
        <f>時間割配列!$AK$12</f>
        <v>6</v>
      </c>
      <c r="J14" s="37"/>
      <c r="K14" s="151">
        <v>11</v>
      </c>
      <c r="L14" s="155" t="s">
        <v>12</v>
      </c>
      <c r="M14" s="153" t="s">
        <v>505</v>
      </c>
      <c r="N14" s="151"/>
      <c r="O14" s="151"/>
      <c r="P14" s="151"/>
      <c r="Q14" s="151"/>
      <c r="R14" s="151"/>
      <c r="S14" s="38">
        <f>時間割配列!$AM$12</f>
        <v>5</v>
      </c>
      <c r="T14" s="37"/>
      <c r="U14" s="228">
        <v>11</v>
      </c>
      <c r="V14" s="229" t="s">
        <v>15</v>
      </c>
      <c r="W14" s="227"/>
      <c r="X14" s="228"/>
      <c r="Y14" s="228"/>
      <c r="Z14" s="228"/>
      <c r="AA14" s="228"/>
      <c r="AB14" s="228"/>
      <c r="AC14" s="228"/>
      <c r="AD14" s="109"/>
      <c r="AE14" s="38">
        <v>11</v>
      </c>
      <c r="AF14" s="35" t="s">
        <v>16</v>
      </c>
      <c r="AG14" s="150"/>
      <c r="AH14" s="38">
        <f>時間割配列!$B$12</f>
        <v>5</v>
      </c>
      <c r="AI14" s="38">
        <f>時間割配列!$I$12</f>
        <v>6</v>
      </c>
      <c r="AJ14" s="38">
        <f>時間割配列!$P$12</f>
        <v>6</v>
      </c>
      <c r="AK14" s="38">
        <f>時間割配列!$W$12</f>
        <v>6</v>
      </c>
      <c r="AL14" s="38">
        <f>時間割配列!$AD$12</f>
        <v>6</v>
      </c>
      <c r="AM14" s="38">
        <f>時間割配列!$AK$12</f>
        <v>6</v>
      </c>
      <c r="AN14" s="37"/>
    </row>
    <row r="15" spans="1:56" ht="21.75" customHeight="1">
      <c r="A15" s="38">
        <v>12</v>
      </c>
      <c r="B15" s="116" t="s">
        <v>17</v>
      </c>
      <c r="C15" s="149" t="s">
        <v>727</v>
      </c>
      <c r="D15" s="382">
        <v>3</v>
      </c>
      <c r="E15" s="38">
        <f>時間割配列!$J$12</f>
        <v>5</v>
      </c>
      <c r="F15" s="38">
        <f>時間割配列!$Q$12</f>
        <v>6</v>
      </c>
      <c r="G15" s="38">
        <f>時間割配列!$X$12</f>
        <v>6</v>
      </c>
      <c r="H15" s="38">
        <f>時間割配列!$AE$12</f>
        <v>6</v>
      </c>
      <c r="I15" s="38">
        <f>時間割配列!$AL$12</f>
        <v>6</v>
      </c>
      <c r="J15" s="37"/>
      <c r="K15" s="38">
        <v>12</v>
      </c>
      <c r="L15" s="35" t="s">
        <v>13</v>
      </c>
      <c r="M15" s="150" t="s">
        <v>506</v>
      </c>
      <c r="N15" s="38">
        <f>時間割配列!$E$12</f>
        <v>5</v>
      </c>
      <c r="O15" s="38">
        <f>時間割配列!$L$12</f>
        <v>5</v>
      </c>
      <c r="P15" s="38">
        <f>時間割配列!$S$12</f>
        <v>5</v>
      </c>
      <c r="Q15" s="38">
        <f>時間割配列!$Z$12</f>
        <v>6</v>
      </c>
      <c r="R15" s="38">
        <f>時間割配列!$AG$12</f>
        <v>6</v>
      </c>
      <c r="S15" s="38">
        <f>時間割配列!$AN$12</f>
        <v>6</v>
      </c>
      <c r="T15" s="37"/>
      <c r="U15" s="228">
        <v>12</v>
      </c>
      <c r="V15" s="229" t="s">
        <v>0</v>
      </c>
      <c r="W15" s="227"/>
      <c r="X15" s="228"/>
      <c r="Y15" s="228"/>
      <c r="Z15" s="228"/>
      <c r="AA15" s="228"/>
      <c r="AB15" s="228"/>
      <c r="AC15" s="228"/>
      <c r="AD15" s="109"/>
      <c r="AE15" s="38">
        <v>12</v>
      </c>
      <c r="AF15" s="35" t="s">
        <v>17</v>
      </c>
      <c r="AG15" s="150"/>
      <c r="AH15" s="38">
        <f>時間割配列!$C$12</f>
        <v>5</v>
      </c>
      <c r="AI15" s="38">
        <f>時間割配列!$J$12</f>
        <v>5</v>
      </c>
      <c r="AJ15" s="38">
        <f>時間割配列!$Q$12</f>
        <v>6</v>
      </c>
      <c r="AK15" s="38">
        <f>時間割配列!$X$12</f>
        <v>6</v>
      </c>
      <c r="AL15" s="38">
        <f>時間割配列!$AE$12</f>
        <v>6</v>
      </c>
      <c r="AM15" s="38">
        <f>時間割配列!$AL$12</f>
        <v>6</v>
      </c>
      <c r="AN15" s="37"/>
    </row>
    <row r="16" spans="1:56" ht="21.75" customHeight="1">
      <c r="A16" s="38">
        <v>13</v>
      </c>
      <c r="B16" s="116" t="s">
        <v>12</v>
      </c>
      <c r="C16" s="149" t="s">
        <v>502</v>
      </c>
      <c r="D16" s="382">
        <v>3</v>
      </c>
      <c r="E16" s="38">
        <f>時間割配列!$K$12</f>
        <v>5</v>
      </c>
      <c r="F16" s="38">
        <f>時間割配列!$R$12</f>
        <v>5</v>
      </c>
      <c r="G16" s="38">
        <f>時間割配列!$Y$12</f>
        <v>5</v>
      </c>
      <c r="H16" s="38">
        <f>時間割配列!$AF$12</f>
        <v>5</v>
      </c>
      <c r="I16" s="38">
        <f>時間割配列!$AM$12</f>
        <v>5</v>
      </c>
      <c r="J16" s="37"/>
      <c r="K16" s="38">
        <v>13</v>
      </c>
      <c r="L16" s="35" t="s">
        <v>14</v>
      </c>
      <c r="M16" s="150" t="s">
        <v>507</v>
      </c>
      <c r="N16" s="38">
        <f>時間割配列!$F$12</f>
        <v>5</v>
      </c>
      <c r="O16" s="38">
        <f>時間割配列!$M$12</f>
        <v>5</v>
      </c>
      <c r="P16" s="38">
        <f>時間割配列!$T$12</f>
        <v>5</v>
      </c>
      <c r="Q16" s="38">
        <f>時間割配列!$AA$12</f>
        <v>5</v>
      </c>
      <c r="R16" s="38">
        <f>時間割配列!$AH$12</f>
        <v>5</v>
      </c>
      <c r="S16" s="38">
        <f>時間割配列!$AO$12</f>
        <v>5</v>
      </c>
      <c r="T16" s="37"/>
      <c r="U16" s="38">
        <v>13</v>
      </c>
      <c r="V16" s="35" t="s">
        <v>16</v>
      </c>
      <c r="W16" s="150"/>
      <c r="X16" s="38">
        <f>時間割配列!$B$12</f>
        <v>5</v>
      </c>
      <c r="Y16" s="38">
        <f>時間割配列!$I$12</f>
        <v>6</v>
      </c>
      <c r="Z16" s="38">
        <f>時間割配列!$P$12</f>
        <v>6</v>
      </c>
      <c r="AA16" s="38">
        <f>時間割配列!$W$12</f>
        <v>6</v>
      </c>
      <c r="AB16" s="38">
        <f>時間割配列!$AD$12</f>
        <v>6</v>
      </c>
      <c r="AC16" s="38">
        <f>時間割配列!$AK$12</f>
        <v>6</v>
      </c>
      <c r="AD16" s="109"/>
      <c r="AE16" s="38">
        <v>13</v>
      </c>
      <c r="AF16" s="35" t="s">
        <v>12</v>
      </c>
      <c r="AG16" s="150" t="s">
        <v>273</v>
      </c>
      <c r="AH16" s="38">
        <f>時間割配列!$D$12</f>
        <v>5</v>
      </c>
      <c r="AI16" s="38">
        <f>時間割配列!$K$12</f>
        <v>5</v>
      </c>
      <c r="AJ16" s="38">
        <f>時間割配列!$R$12</f>
        <v>5</v>
      </c>
      <c r="AK16" s="38">
        <f>時間割配列!$Y$12</f>
        <v>5</v>
      </c>
      <c r="AL16" s="38">
        <f>時間割配列!$AF$12</f>
        <v>5</v>
      </c>
      <c r="AM16" s="38">
        <f>時間割配列!$AM$12</f>
        <v>5</v>
      </c>
      <c r="AN16" s="37"/>
    </row>
    <row r="17" spans="1:40" ht="21.75" customHeight="1">
      <c r="A17" s="38">
        <v>14</v>
      </c>
      <c r="B17" s="116" t="s">
        <v>13</v>
      </c>
      <c r="C17" s="149" t="s">
        <v>489</v>
      </c>
      <c r="D17" s="38">
        <f>時間割配列!$E$12</f>
        <v>5</v>
      </c>
      <c r="E17" s="38">
        <f>時間割配列!$L$12</f>
        <v>5</v>
      </c>
      <c r="F17" s="38">
        <f>時間割配列!$S$12</f>
        <v>5</v>
      </c>
      <c r="G17" s="38">
        <f>時間割配列!$Z$12</f>
        <v>6</v>
      </c>
      <c r="H17" s="38">
        <f>時間割配列!$AG$12</f>
        <v>6</v>
      </c>
      <c r="I17" s="38">
        <f>時間割配列!$AN$12</f>
        <v>6</v>
      </c>
      <c r="J17" s="37"/>
      <c r="K17" s="228">
        <v>14</v>
      </c>
      <c r="L17" s="229" t="s">
        <v>15</v>
      </c>
      <c r="M17" s="231"/>
      <c r="N17" s="228"/>
      <c r="O17" s="228"/>
      <c r="P17" s="228"/>
      <c r="Q17" s="228"/>
      <c r="R17" s="228"/>
      <c r="S17" s="232"/>
      <c r="T17" s="37"/>
      <c r="U17" s="38">
        <v>14</v>
      </c>
      <c r="V17" s="35" t="s">
        <v>17</v>
      </c>
      <c r="W17" s="150"/>
      <c r="X17" s="38">
        <f>時間割配列!$C$12</f>
        <v>5</v>
      </c>
      <c r="Y17" s="38">
        <f>時間割配列!$J$12</f>
        <v>5</v>
      </c>
      <c r="Z17" s="38">
        <f>時間割配列!$Q$12</f>
        <v>6</v>
      </c>
      <c r="AA17" s="38">
        <f>時間割配列!$X$12</f>
        <v>6</v>
      </c>
      <c r="AB17" s="38">
        <f>時間割配列!$AE$12</f>
        <v>6</v>
      </c>
      <c r="AC17" s="38">
        <f>時間割配列!$AL$12</f>
        <v>6</v>
      </c>
      <c r="AD17" s="109"/>
      <c r="AE17" s="38">
        <v>14</v>
      </c>
      <c r="AF17" s="35" t="s">
        <v>13</v>
      </c>
      <c r="AG17" s="150" t="s">
        <v>520</v>
      </c>
      <c r="AH17" s="38">
        <f>時間割配列!$E$12</f>
        <v>5</v>
      </c>
      <c r="AI17" s="38">
        <f>時間割配列!$L$12</f>
        <v>5</v>
      </c>
      <c r="AJ17" s="38">
        <f>時間割配列!$S$12</f>
        <v>5</v>
      </c>
      <c r="AK17" s="38">
        <f>時間割配列!$Z$12</f>
        <v>6</v>
      </c>
      <c r="AL17" s="38">
        <f>時間割配列!$AG$12</f>
        <v>6</v>
      </c>
      <c r="AM17" s="38">
        <f>時間割配列!$AN$12</f>
        <v>6</v>
      </c>
      <c r="AN17" s="37"/>
    </row>
    <row r="18" spans="1:40" ht="21.75" customHeight="1">
      <c r="A18" s="38">
        <v>15</v>
      </c>
      <c r="B18" s="116" t="s">
        <v>14</v>
      </c>
      <c r="C18" s="334" t="s">
        <v>503</v>
      </c>
      <c r="D18" s="38">
        <f>時間割配列!$F$12</f>
        <v>5</v>
      </c>
      <c r="E18" s="38">
        <f>時間割配列!$M$12</f>
        <v>5</v>
      </c>
      <c r="F18" s="38">
        <f>時間割配列!$T$12</f>
        <v>5</v>
      </c>
      <c r="G18" s="38">
        <f>時間割配列!$AA$12</f>
        <v>5</v>
      </c>
      <c r="H18" s="38">
        <f>時間割配列!$AH$12</f>
        <v>5</v>
      </c>
      <c r="I18" s="38">
        <f>時間割配列!$AO$12</f>
        <v>5</v>
      </c>
      <c r="J18" s="37"/>
      <c r="K18" s="228">
        <v>15</v>
      </c>
      <c r="L18" s="229" t="s">
        <v>0</v>
      </c>
      <c r="M18" s="231"/>
      <c r="N18" s="228"/>
      <c r="O18" s="228"/>
      <c r="P18" s="228"/>
      <c r="Q18" s="228"/>
      <c r="R18" s="228"/>
      <c r="S18" s="232"/>
      <c r="T18" s="37"/>
      <c r="U18" s="38">
        <v>15</v>
      </c>
      <c r="V18" s="35" t="s">
        <v>12</v>
      </c>
      <c r="W18" s="150" t="s">
        <v>504</v>
      </c>
      <c r="X18" s="38">
        <f>時間割配列!$D$12</f>
        <v>5</v>
      </c>
      <c r="Y18" s="38">
        <f>時間割配列!$K$12</f>
        <v>5</v>
      </c>
      <c r="Z18" s="38">
        <f>時間割配列!$R$12</f>
        <v>5</v>
      </c>
      <c r="AA18" s="38">
        <f>時間割配列!$Y$12</f>
        <v>5</v>
      </c>
      <c r="AB18" s="38">
        <f>時間割配列!$AF$12</f>
        <v>5</v>
      </c>
      <c r="AC18" s="38">
        <f>時間割配列!$AM$12</f>
        <v>5</v>
      </c>
      <c r="AD18" s="109"/>
      <c r="AE18" s="38">
        <v>15</v>
      </c>
      <c r="AF18" s="35" t="s">
        <v>14</v>
      </c>
      <c r="AG18" s="150" t="s">
        <v>509</v>
      </c>
      <c r="AH18" s="38">
        <f>時間割配列!$F$12</f>
        <v>5</v>
      </c>
      <c r="AI18" s="38">
        <f>時間割配列!$M$12</f>
        <v>5</v>
      </c>
      <c r="AJ18" s="38">
        <f>時間割配列!$T$12</f>
        <v>5</v>
      </c>
      <c r="AK18" s="38">
        <f>時間割配列!$AA$12</f>
        <v>5</v>
      </c>
      <c r="AL18" s="38">
        <f>時間割配列!$AH$12</f>
        <v>5</v>
      </c>
      <c r="AM18" s="38">
        <f>時間割配列!$AO$12</f>
        <v>5</v>
      </c>
      <c r="AN18" s="37"/>
    </row>
    <row r="19" spans="1:40" ht="21.75" customHeight="1">
      <c r="A19" s="228">
        <v>16</v>
      </c>
      <c r="B19" s="230" t="s">
        <v>15</v>
      </c>
      <c r="C19" s="231"/>
      <c r="D19" s="228"/>
      <c r="E19" s="228"/>
      <c r="F19" s="228"/>
      <c r="G19" s="228"/>
      <c r="H19" s="228"/>
      <c r="I19" s="228"/>
      <c r="J19" s="37"/>
      <c r="K19" s="38">
        <v>16</v>
      </c>
      <c r="L19" s="35" t="s">
        <v>16</v>
      </c>
      <c r="M19" s="150" t="s">
        <v>693</v>
      </c>
      <c r="N19" s="38">
        <f>時間割配列!$B$12</f>
        <v>5</v>
      </c>
      <c r="O19" s="38">
        <f>時間割配列!$I$12</f>
        <v>6</v>
      </c>
      <c r="P19" s="38">
        <f>時間割配列!$P$12</f>
        <v>6</v>
      </c>
      <c r="Q19" s="38">
        <f>時間割配列!$W$12</f>
        <v>6</v>
      </c>
      <c r="R19" s="38">
        <f>時間割配列!$AD$12</f>
        <v>6</v>
      </c>
      <c r="S19" s="38">
        <f>時間割配列!$AK$12</f>
        <v>6</v>
      </c>
      <c r="T19" s="37"/>
      <c r="U19" s="38">
        <v>16</v>
      </c>
      <c r="V19" s="35" t="s">
        <v>13</v>
      </c>
      <c r="W19" s="150"/>
      <c r="X19" s="38">
        <f>時間割配列!$E$12</f>
        <v>5</v>
      </c>
      <c r="Y19" s="38">
        <f>時間割配列!$L$12</f>
        <v>5</v>
      </c>
      <c r="Z19" s="38">
        <f>時間割配列!$S$12</f>
        <v>5</v>
      </c>
      <c r="AA19" s="38">
        <f>時間割配列!$Z$12</f>
        <v>6</v>
      </c>
      <c r="AB19" s="38">
        <f>時間割配列!$AG$12</f>
        <v>6</v>
      </c>
      <c r="AC19" s="38">
        <f>時間割配列!$AN$12</f>
        <v>6</v>
      </c>
      <c r="AD19" s="109"/>
      <c r="AE19" s="228">
        <v>16</v>
      </c>
      <c r="AF19" s="229" t="s">
        <v>15</v>
      </c>
      <c r="AG19" s="227"/>
      <c r="AH19" s="228"/>
      <c r="AI19" s="228"/>
      <c r="AJ19" s="228"/>
      <c r="AK19" s="228"/>
      <c r="AL19" s="228"/>
      <c r="AM19" s="228"/>
      <c r="AN19" s="37"/>
    </row>
    <row r="20" spans="1:40" ht="21.75" customHeight="1">
      <c r="A20" s="228">
        <v>17</v>
      </c>
      <c r="B20" s="230" t="s">
        <v>0</v>
      </c>
      <c r="C20" s="231"/>
      <c r="D20" s="228"/>
      <c r="E20" s="228"/>
      <c r="F20" s="228"/>
      <c r="G20" s="228"/>
      <c r="H20" s="228"/>
      <c r="I20" s="228"/>
      <c r="J20" s="37"/>
      <c r="K20" s="38">
        <v>17</v>
      </c>
      <c r="L20" s="35" t="s">
        <v>17</v>
      </c>
      <c r="M20" s="150" t="s">
        <v>508</v>
      </c>
      <c r="N20" s="38">
        <f>時間割配列!$C$12</f>
        <v>5</v>
      </c>
      <c r="O20" s="38">
        <f>時間割配列!$J$12</f>
        <v>5</v>
      </c>
      <c r="P20" s="38">
        <f>時間割配列!$Q$12</f>
        <v>6</v>
      </c>
      <c r="Q20" s="38">
        <f>時間割配列!$X$12</f>
        <v>6</v>
      </c>
      <c r="R20" s="38">
        <f>時間割配列!$AE$12</f>
        <v>6</v>
      </c>
      <c r="S20" s="38">
        <f>時間割配列!$AL$12</f>
        <v>6</v>
      </c>
      <c r="T20" s="37"/>
      <c r="U20" s="38">
        <v>17</v>
      </c>
      <c r="V20" s="35" t="s">
        <v>14</v>
      </c>
      <c r="W20" s="150" t="s">
        <v>531</v>
      </c>
      <c r="X20" s="38">
        <f>時間割配列!$F$12</f>
        <v>5</v>
      </c>
      <c r="Y20" s="38">
        <f>時間割配列!$M$12</f>
        <v>5</v>
      </c>
      <c r="Z20" s="38">
        <f>時間割配列!$T$12</f>
        <v>5</v>
      </c>
      <c r="AA20" s="382">
        <v>6</v>
      </c>
      <c r="AB20" s="382">
        <v>6</v>
      </c>
      <c r="AC20" s="382">
        <v>6</v>
      </c>
      <c r="AD20" s="109"/>
      <c r="AE20" s="228">
        <v>17</v>
      </c>
      <c r="AF20" s="229" t="s">
        <v>0</v>
      </c>
      <c r="AG20" s="227" t="s">
        <v>273</v>
      </c>
      <c r="AH20" s="228"/>
      <c r="AI20" s="228"/>
      <c r="AJ20" s="228"/>
      <c r="AK20" s="228"/>
      <c r="AL20" s="228"/>
      <c r="AM20" s="228"/>
      <c r="AN20" s="37"/>
    </row>
    <row r="21" spans="1:40" ht="21.75" customHeight="1">
      <c r="A21" s="38">
        <v>18</v>
      </c>
      <c r="B21" s="116" t="s">
        <v>16</v>
      </c>
      <c r="C21" s="149"/>
      <c r="D21" s="38">
        <f>時間割配列!$B$12</f>
        <v>5</v>
      </c>
      <c r="E21" s="38">
        <f>時間割配列!$I$12</f>
        <v>6</v>
      </c>
      <c r="F21" s="38">
        <f>時間割配列!$P$12</f>
        <v>6</v>
      </c>
      <c r="G21" s="38">
        <f>時間割配列!$W$12</f>
        <v>6</v>
      </c>
      <c r="H21" s="38">
        <f>時間割配列!$AD$12</f>
        <v>6</v>
      </c>
      <c r="I21" s="38">
        <f>時間割配列!$AK$12</f>
        <v>6</v>
      </c>
      <c r="J21" s="37"/>
      <c r="K21" s="38">
        <v>18</v>
      </c>
      <c r="L21" s="35" t="s">
        <v>12</v>
      </c>
      <c r="M21" s="149" t="s">
        <v>734</v>
      </c>
      <c r="N21" s="38">
        <f>時間割配列!$D$12</f>
        <v>5</v>
      </c>
      <c r="O21" s="38">
        <f>時間割配列!$K$12</f>
        <v>5</v>
      </c>
      <c r="P21" s="38">
        <f>時間割配列!$R$12</f>
        <v>5</v>
      </c>
      <c r="Q21" s="38">
        <f>時間割配列!$Y$12</f>
        <v>5</v>
      </c>
      <c r="R21" s="38">
        <f>時間割配列!$AF$12</f>
        <v>5</v>
      </c>
      <c r="S21" s="38">
        <f>時間割配列!$AM$12</f>
        <v>5</v>
      </c>
      <c r="T21" s="37"/>
      <c r="U21" s="228">
        <v>18</v>
      </c>
      <c r="V21" s="229" t="s">
        <v>15</v>
      </c>
      <c r="W21" s="231"/>
      <c r="X21" s="151"/>
      <c r="Y21" s="151"/>
      <c r="Z21" s="151"/>
      <c r="AA21" s="151"/>
      <c r="AB21" s="151"/>
      <c r="AC21" s="151"/>
      <c r="AD21" s="109"/>
      <c r="AE21" s="228">
        <v>18</v>
      </c>
      <c r="AF21" s="229" t="s">
        <v>16</v>
      </c>
      <c r="AG21" s="227" t="s">
        <v>438</v>
      </c>
      <c r="AH21" s="228"/>
      <c r="AI21" s="228"/>
      <c r="AJ21" s="228"/>
      <c r="AK21" s="228"/>
      <c r="AL21" s="228"/>
      <c r="AM21" s="228"/>
      <c r="AN21" s="37"/>
    </row>
    <row r="22" spans="1:40" ht="21.75" customHeight="1">
      <c r="A22" s="38">
        <v>19</v>
      </c>
      <c r="B22" s="116" t="s">
        <v>17</v>
      </c>
      <c r="C22" s="149" t="s">
        <v>490</v>
      </c>
      <c r="D22" s="38">
        <f>時間割配列!$C$12</f>
        <v>5</v>
      </c>
      <c r="E22" s="38">
        <f>時間割配列!$J$12</f>
        <v>5</v>
      </c>
      <c r="F22" s="38">
        <f>時間割配列!$Q$12</f>
        <v>6</v>
      </c>
      <c r="G22" s="38">
        <f>時間割配列!$X$12</f>
        <v>6</v>
      </c>
      <c r="H22" s="38">
        <f>時間割配列!$AE$12</f>
        <v>6</v>
      </c>
      <c r="I22" s="38">
        <f>時間割配列!$AL$12</f>
        <v>6</v>
      </c>
      <c r="J22" s="37"/>
      <c r="K22" s="38">
        <v>19</v>
      </c>
      <c r="L22" s="35" t="s">
        <v>13</v>
      </c>
      <c r="M22" s="149" t="s">
        <v>736</v>
      </c>
      <c r="N22" s="38">
        <f>時間割配列!$E$12</f>
        <v>5</v>
      </c>
      <c r="O22" s="38">
        <f>時間割配列!$L$12</f>
        <v>5</v>
      </c>
      <c r="P22" s="38">
        <f>時間割配列!$S$12</f>
        <v>5</v>
      </c>
      <c r="Q22" s="38">
        <f>時間割配列!$Z$12</f>
        <v>6</v>
      </c>
      <c r="R22" s="38">
        <f>時間割配列!$AG$12</f>
        <v>6</v>
      </c>
      <c r="S22" s="38">
        <f>時間割配列!$AN$12</f>
        <v>6</v>
      </c>
      <c r="T22" s="37"/>
      <c r="U22" s="228">
        <v>19</v>
      </c>
      <c r="V22" s="229" t="s">
        <v>0</v>
      </c>
      <c r="W22" s="227"/>
      <c r="X22" s="151"/>
      <c r="Y22" s="151"/>
      <c r="Z22" s="151"/>
      <c r="AA22" s="151"/>
      <c r="AB22" s="151"/>
      <c r="AC22" s="151"/>
      <c r="AD22" s="109"/>
      <c r="AE22" s="38">
        <v>19</v>
      </c>
      <c r="AF22" s="35" t="s">
        <v>17</v>
      </c>
      <c r="AG22" s="150"/>
      <c r="AH22" s="38">
        <f>時間割配列!$C$12</f>
        <v>5</v>
      </c>
      <c r="AI22" s="38">
        <f>時間割配列!$J$12</f>
        <v>5</v>
      </c>
      <c r="AJ22" s="38">
        <f>時間割配列!$Q$12</f>
        <v>6</v>
      </c>
      <c r="AK22" s="38">
        <f>時間割配列!$X$12</f>
        <v>6</v>
      </c>
      <c r="AL22" s="38">
        <f>時間割配列!$AE$12</f>
        <v>6</v>
      </c>
      <c r="AM22" s="38">
        <f>時間割配列!$AL$12</f>
        <v>6</v>
      </c>
      <c r="AN22" s="37"/>
    </row>
    <row r="23" spans="1:40" ht="21.75" customHeight="1">
      <c r="A23" s="38">
        <v>20</v>
      </c>
      <c r="B23" s="116" t="s">
        <v>12</v>
      </c>
      <c r="C23" s="149" t="s">
        <v>724</v>
      </c>
      <c r="D23" s="38">
        <f>時間割配列!$D$12</f>
        <v>5</v>
      </c>
      <c r="E23" s="38">
        <f>時間割配列!$K$12</f>
        <v>5</v>
      </c>
      <c r="F23" s="38">
        <f>時間割配列!$R$12</f>
        <v>5</v>
      </c>
      <c r="G23" s="38">
        <v>6</v>
      </c>
      <c r="H23" s="38">
        <v>6</v>
      </c>
      <c r="I23" s="38">
        <v>6</v>
      </c>
      <c r="J23" s="37"/>
      <c r="K23" s="38">
        <v>20</v>
      </c>
      <c r="L23" s="35" t="s">
        <v>14</v>
      </c>
      <c r="M23" s="149" t="s">
        <v>512</v>
      </c>
      <c r="N23" s="38">
        <f>時間割配列!$F$12</f>
        <v>5</v>
      </c>
      <c r="O23" s="38">
        <f>時間割配列!$M$12</f>
        <v>5</v>
      </c>
      <c r="P23" s="38">
        <f>時間割配列!$T$12</f>
        <v>5</v>
      </c>
      <c r="Q23" s="382">
        <v>6</v>
      </c>
      <c r="R23" s="382">
        <v>6</v>
      </c>
      <c r="S23" s="382">
        <v>6</v>
      </c>
      <c r="T23" s="37"/>
      <c r="U23" s="38">
        <v>20</v>
      </c>
      <c r="V23" s="35" t="s">
        <v>16</v>
      </c>
      <c r="W23" s="150"/>
      <c r="X23" s="38">
        <f>時間割配列!$B$12</f>
        <v>5</v>
      </c>
      <c r="Y23" s="38">
        <f>時間割配列!$I$12</f>
        <v>6</v>
      </c>
      <c r="Z23" s="38">
        <f>時間割配列!$P$12</f>
        <v>6</v>
      </c>
      <c r="AA23" s="38">
        <f>時間割配列!$W$12</f>
        <v>6</v>
      </c>
      <c r="AB23" s="38">
        <f>時間割配列!$AD$12</f>
        <v>6</v>
      </c>
      <c r="AC23" s="38">
        <f>時間割配列!$AK$12</f>
        <v>6</v>
      </c>
      <c r="AD23" s="109"/>
      <c r="AE23" s="38">
        <v>20</v>
      </c>
      <c r="AF23" s="35" t="s">
        <v>12</v>
      </c>
      <c r="AG23" s="150"/>
      <c r="AH23" s="38">
        <f>時間割配列!$D$12</f>
        <v>5</v>
      </c>
      <c r="AI23" s="38">
        <f>時間割配列!$K$12</f>
        <v>5</v>
      </c>
      <c r="AJ23" s="38">
        <f>時間割配列!$R$12</f>
        <v>5</v>
      </c>
      <c r="AK23" s="38">
        <f>時間割配列!$Y$12</f>
        <v>5</v>
      </c>
      <c r="AL23" s="38">
        <f>時間割配列!$AF$12</f>
        <v>5</v>
      </c>
      <c r="AM23" s="38">
        <f>時間割配列!$AM$12</f>
        <v>5</v>
      </c>
      <c r="AN23" s="37"/>
    </row>
    <row r="24" spans="1:40" ht="21.75" customHeight="1">
      <c r="A24" s="38">
        <v>21</v>
      </c>
      <c r="B24" s="116" t="s">
        <v>13</v>
      </c>
      <c r="C24" s="149" t="s">
        <v>684</v>
      </c>
      <c r="D24" s="38">
        <f>時間割配列!$E$12</f>
        <v>5</v>
      </c>
      <c r="E24" s="38">
        <f>時間割配列!$L$12</f>
        <v>5</v>
      </c>
      <c r="F24" s="38">
        <f>時間割配列!$S$12</f>
        <v>5</v>
      </c>
      <c r="G24" s="38">
        <v>5</v>
      </c>
      <c r="H24" s="38">
        <v>5</v>
      </c>
      <c r="I24" s="38">
        <v>5</v>
      </c>
      <c r="J24" s="37"/>
      <c r="K24" s="228">
        <v>21</v>
      </c>
      <c r="L24" s="229" t="s">
        <v>15</v>
      </c>
      <c r="M24" s="231"/>
      <c r="N24" s="228"/>
      <c r="O24" s="228"/>
      <c r="P24" s="228"/>
      <c r="Q24" s="228"/>
      <c r="R24" s="228"/>
      <c r="S24" s="228"/>
      <c r="T24" s="37"/>
      <c r="U24" s="38">
        <v>21</v>
      </c>
      <c r="V24" s="35" t="s">
        <v>17</v>
      </c>
      <c r="W24" s="150" t="s">
        <v>86</v>
      </c>
      <c r="X24" s="38">
        <f>時間割配列!$C$12</f>
        <v>5</v>
      </c>
      <c r="Y24" s="38">
        <f>時間割配列!$J$12</f>
        <v>5</v>
      </c>
      <c r="Z24" s="38">
        <f>時間割配列!$Q$12</f>
        <v>6</v>
      </c>
      <c r="AA24" s="38">
        <f>時間割配列!$X$12</f>
        <v>6</v>
      </c>
      <c r="AB24" s="38">
        <f>時間割配列!$AE$12</f>
        <v>6</v>
      </c>
      <c r="AC24" s="38">
        <f>時間割配列!$AL$12</f>
        <v>6</v>
      </c>
      <c r="AD24" s="109"/>
      <c r="AE24" s="38">
        <v>21</v>
      </c>
      <c r="AF24" s="35" t="s">
        <v>13</v>
      </c>
      <c r="AG24" s="150" t="s">
        <v>521</v>
      </c>
      <c r="AH24" s="38">
        <f>時間割配列!$E$12</f>
        <v>5</v>
      </c>
      <c r="AI24" s="38">
        <f>時間割配列!$L$12</f>
        <v>5</v>
      </c>
      <c r="AJ24" s="38">
        <f>時間割配列!$S$12</f>
        <v>5</v>
      </c>
      <c r="AK24" s="38">
        <f>時間割配列!$Z$12</f>
        <v>6</v>
      </c>
      <c r="AL24" s="38">
        <f>時間割配列!$AG$12</f>
        <v>6</v>
      </c>
      <c r="AM24" s="38">
        <f>時間割配列!$AN$12</f>
        <v>6</v>
      </c>
      <c r="AN24" s="37"/>
    </row>
    <row r="25" spans="1:40" ht="21.75" customHeight="1">
      <c r="A25" s="38">
        <v>22</v>
      </c>
      <c r="B25" s="116" t="s">
        <v>14</v>
      </c>
      <c r="C25" s="149" t="s">
        <v>708</v>
      </c>
      <c r="D25" s="38">
        <f>時間割配列!$F$12</f>
        <v>5</v>
      </c>
      <c r="E25" s="38">
        <f>時間割配列!$M$12</f>
        <v>5</v>
      </c>
      <c r="F25" s="38">
        <f>時間割配列!$T$12</f>
        <v>5</v>
      </c>
      <c r="G25" s="38">
        <f>時間割配列!$AA$12</f>
        <v>5</v>
      </c>
      <c r="H25" s="38">
        <f>時間割配列!$AH$12</f>
        <v>5</v>
      </c>
      <c r="I25" s="38">
        <f>時間割配列!$AO$12</f>
        <v>5</v>
      </c>
      <c r="J25" s="37"/>
      <c r="K25" s="228">
        <v>22</v>
      </c>
      <c r="L25" s="229" t="s">
        <v>0</v>
      </c>
      <c r="M25" s="227"/>
      <c r="N25" s="228"/>
      <c r="O25" s="228"/>
      <c r="P25" s="228"/>
      <c r="Q25" s="228"/>
      <c r="R25" s="228"/>
      <c r="S25" s="228"/>
      <c r="T25" s="37"/>
      <c r="U25" s="38">
        <v>22</v>
      </c>
      <c r="V25" s="35" t="s">
        <v>12</v>
      </c>
      <c r="W25" s="150" t="s">
        <v>514</v>
      </c>
      <c r="X25" s="38">
        <f>時間割配列!$D$12</f>
        <v>5</v>
      </c>
      <c r="Y25" s="38">
        <f>時間割配列!$K$12</f>
        <v>5</v>
      </c>
      <c r="Z25" s="38">
        <f>時間割配列!$R$12</f>
        <v>5</v>
      </c>
      <c r="AA25" s="38">
        <f>時間割配列!$Y$12</f>
        <v>5</v>
      </c>
      <c r="AB25" s="38">
        <f>時間割配列!$AF$12</f>
        <v>5</v>
      </c>
      <c r="AC25" s="38">
        <f>時間割配列!$AM$12</f>
        <v>5</v>
      </c>
      <c r="AD25" s="109"/>
      <c r="AE25" s="38">
        <v>22</v>
      </c>
      <c r="AF25" s="35" t="s">
        <v>14</v>
      </c>
      <c r="AG25" s="150" t="s">
        <v>522</v>
      </c>
      <c r="AH25" s="382">
        <v>3</v>
      </c>
      <c r="AI25" s="382">
        <v>3</v>
      </c>
      <c r="AJ25" s="382">
        <v>3</v>
      </c>
      <c r="AK25" s="382">
        <v>3</v>
      </c>
      <c r="AL25" s="382">
        <v>3</v>
      </c>
      <c r="AM25" s="382">
        <v>3</v>
      </c>
      <c r="AN25" s="37"/>
    </row>
    <row r="26" spans="1:40" ht="21.75" customHeight="1">
      <c r="A26" s="228">
        <v>23</v>
      </c>
      <c r="B26" s="230" t="s">
        <v>15</v>
      </c>
      <c r="C26" s="231"/>
      <c r="D26" s="232"/>
      <c r="E26" s="232"/>
      <c r="F26" s="232"/>
      <c r="G26" s="232"/>
      <c r="H26" s="232"/>
      <c r="I26" s="232"/>
      <c r="J26" s="37"/>
      <c r="K26" s="38">
        <v>23</v>
      </c>
      <c r="L26" s="35" t="s">
        <v>16</v>
      </c>
      <c r="M26" s="150" t="s">
        <v>725</v>
      </c>
      <c r="N26" s="38">
        <f>時間割配列!$B$12</f>
        <v>5</v>
      </c>
      <c r="O26" s="38">
        <f>時間割配列!$I$12</f>
        <v>6</v>
      </c>
      <c r="P26" s="38">
        <f>時間割配列!$P$12</f>
        <v>6</v>
      </c>
      <c r="Q26" s="38">
        <f>時間割配列!$W$12</f>
        <v>6</v>
      </c>
      <c r="R26" s="38">
        <f>時間割配列!$AD$12</f>
        <v>6</v>
      </c>
      <c r="S26" s="38">
        <f>時間割配列!$AK$12</f>
        <v>6</v>
      </c>
      <c r="T26" s="37"/>
      <c r="U26" s="38">
        <v>23</v>
      </c>
      <c r="V26" s="35" t="s">
        <v>13</v>
      </c>
      <c r="W26" s="150" t="s">
        <v>515</v>
      </c>
      <c r="X26" s="38">
        <f>時間割配列!$E$12</f>
        <v>5</v>
      </c>
      <c r="Y26" s="38">
        <f>時間割配列!$L$12</f>
        <v>5</v>
      </c>
      <c r="Z26" s="38">
        <f>時間割配列!$S$12</f>
        <v>5</v>
      </c>
      <c r="AA26" s="38">
        <f>時間割配列!$Z$12</f>
        <v>6</v>
      </c>
      <c r="AB26" s="38">
        <f>時間割配列!$AG$12</f>
        <v>6</v>
      </c>
      <c r="AC26" s="38">
        <f>時間割配列!$AN$12</f>
        <v>6</v>
      </c>
      <c r="AD26" s="109"/>
      <c r="AE26" s="228">
        <v>23</v>
      </c>
      <c r="AF26" s="229" t="s">
        <v>15</v>
      </c>
      <c r="AG26" s="227"/>
      <c r="AH26" s="228"/>
      <c r="AI26" s="228"/>
      <c r="AJ26" s="228"/>
      <c r="AK26" s="228"/>
      <c r="AL26" s="228"/>
      <c r="AM26" s="228"/>
      <c r="AN26" s="37"/>
    </row>
    <row r="27" spans="1:40" ht="21.75" customHeight="1">
      <c r="A27" s="228">
        <v>24</v>
      </c>
      <c r="B27" s="230" t="s">
        <v>0</v>
      </c>
      <c r="C27" s="231"/>
      <c r="D27" s="232"/>
      <c r="E27" s="232"/>
      <c r="F27" s="232"/>
      <c r="G27" s="232"/>
      <c r="H27" s="232"/>
      <c r="I27" s="232"/>
      <c r="J27" s="37"/>
      <c r="K27" s="38">
        <v>24</v>
      </c>
      <c r="L27" s="35" t="s">
        <v>17</v>
      </c>
      <c r="M27" s="150" t="s">
        <v>721</v>
      </c>
      <c r="N27" s="38">
        <f>時間割配列!$C$12</f>
        <v>5</v>
      </c>
      <c r="O27" s="38">
        <f>時間割配列!$J$12</f>
        <v>5</v>
      </c>
      <c r="P27" s="38">
        <f>時間割配列!$Q$12</f>
        <v>6</v>
      </c>
      <c r="Q27" s="38">
        <f>時間割配列!$X$12</f>
        <v>6</v>
      </c>
      <c r="R27" s="38">
        <f>時間割配列!$AE$12</f>
        <v>6</v>
      </c>
      <c r="S27" s="38">
        <f>時間割配列!$AL$12</f>
        <v>6</v>
      </c>
      <c r="T27" s="37"/>
      <c r="U27" s="38">
        <v>24</v>
      </c>
      <c r="V27" s="35" t="s">
        <v>14</v>
      </c>
      <c r="W27" s="150" t="s">
        <v>516</v>
      </c>
      <c r="X27" s="38">
        <f>時間割配列!$F$12</f>
        <v>5</v>
      </c>
      <c r="Y27" s="38">
        <f>時間割配列!$M$12</f>
        <v>5</v>
      </c>
      <c r="Z27" s="38">
        <f>時間割配列!$T$12</f>
        <v>5</v>
      </c>
      <c r="AA27" s="38">
        <f>時間割配列!$AA$12</f>
        <v>5</v>
      </c>
      <c r="AB27" s="38">
        <f>時間割配列!$AH$12</f>
        <v>5</v>
      </c>
      <c r="AC27" s="38">
        <f>時間割配列!$AO$12</f>
        <v>5</v>
      </c>
      <c r="AD27" s="109"/>
      <c r="AE27" s="228">
        <v>24</v>
      </c>
      <c r="AF27" s="229" t="s">
        <v>0</v>
      </c>
      <c r="AG27" s="227"/>
      <c r="AH27" s="232"/>
      <c r="AI27" s="232"/>
      <c r="AJ27" s="232"/>
      <c r="AK27" s="232"/>
      <c r="AL27" s="232"/>
      <c r="AM27" s="232"/>
      <c r="AN27" s="37"/>
    </row>
    <row r="28" spans="1:40" ht="21.75" customHeight="1">
      <c r="A28" s="38">
        <v>25</v>
      </c>
      <c r="B28" s="116" t="s">
        <v>16</v>
      </c>
      <c r="C28" s="149" t="s">
        <v>491</v>
      </c>
      <c r="D28" s="382">
        <v>4</v>
      </c>
      <c r="E28" s="382">
        <v>4</v>
      </c>
      <c r="F28" s="382">
        <v>4</v>
      </c>
      <c r="G28" s="382">
        <v>4</v>
      </c>
      <c r="H28" s="382">
        <v>4</v>
      </c>
      <c r="I28" s="382">
        <v>4</v>
      </c>
      <c r="J28" s="37"/>
      <c r="K28" s="38">
        <v>25</v>
      </c>
      <c r="L28" s="35" t="s">
        <v>12</v>
      </c>
      <c r="M28" s="150" t="s">
        <v>510</v>
      </c>
      <c r="N28" s="38">
        <f>時間割配列!$D$12</f>
        <v>5</v>
      </c>
      <c r="O28" s="38">
        <f>時間割配列!$K$12</f>
        <v>5</v>
      </c>
      <c r="P28" s="38">
        <f>時間割配列!$R$12</f>
        <v>5</v>
      </c>
      <c r="Q28" s="38">
        <f>時間割配列!$Y$12</f>
        <v>5</v>
      </c>
      <c r="R28" s="38">
        <f>時間割配列!$AF$12</f>
        <v>5</v>
      </c>
      <c r="S28" s="38">
        <f>時間割配列!$AM$12</f>
        <v>5</v>
      </c>
      <c r="T28" s="37"/>
      <c r="U28" s="228">
        <v>25</v>
      </c>
      <c r="V28" s="229" t="s">
        <v>15</v>
      </c>
      <c r="W28" s="227"/>
      <c r="X28" s="228"/>
      <c r="Y28" s="228"/>
      <c r="Z28" s="228"/>
      <c r="AA28" s="228"/>
      <c r="AB28" s="228"/>
      <c r="AC28" s="228"/>
      <c r="AD28" s="109"/>
      <c r="AE28" s="151">
        <v>25</v>
      </c>
      <c r="AF28" s="155" t="s">
        <v>16</v>
      </c>
      <c r="AG28" s="156" t="s">
        <v>523</v>
      </c>
      <c r="AH28" s="151"/>
      <c r="AI28" s="151"/>
      <c r="AJ28" s="151"/>
      <c r="AK28" s="151"/>
      <c r="AL28" s="151"/>
      <c r="AM28" s="151"/>
      <c r="AN28" s="37"/>
    </row>
    <row r="29" spans="1:40" ht="21.75" customHeight="1">
      <c r="A29" s="38">
        <v>26</v>
      </c>
      <c r="B29" s="116" t="s">
        <v>17</v>
      </c>
      <c r="C29" s="149" t="s">
        <v>492</v>
      </c>
      <c r="D29" s="382">
        <v>4</v>
      </c>
      <c r="E29" s="382">
        <v>4</v>
      </c>
      <c r="F29" s="382">
        <v>4</v>
      </c>
      <c r="G29" s="382">
        <v>4</v>
      </c>
      <c r="H29" s="382">
        <v>4</v>
      </c>
      <c r="I29" s="382">
        <v>4</v>
      </c>
      <c r="J29" s="37"/>
      <c r="K29" s="38">
        <v>26</v>
      </c>
      <c r="L29" s="35" t="s">
        <v>13</v>
      </c>
      <c r="M29" s="150"/>
      <c r="N29" s="38">
        <f>時間割配列!$E$12</f>
        <v>5</v>
      </c>
      <c r="O29" s="38">
        <f>時間割配列!$L$12</f>
        <v>5</v>
      </c>
      <c r="P29" s="38">
        <f>時間割配列!$S$12</f>
        <v>5</v>
      </c>
      <c r="Q29" s="38">
        <f>時間割配列!$Z$12</f>
        <v>6</v>
      </c>
      <c r="R29" s="38">
        <f>時間割配列!$AG$12</f>
        <v>6</v>
      </c>
      <c r="S29" s="38">
        <f>時間割配列!$AN$12</f>
        <v>6</v>
      </c>
      <c r="T29" s="37"/>
      <c r="U29" s="228">
        <v>26</v>
      </c>
      <c r="V29" s="229" t="s">
        <v>0</v>
      </c>
      <c r="W29" s="227"/>
      <c r="X29" s="228"/>
      <c r="Y29" s="228"/>
      <c r="Z29" s="228"/>
      <c r="AA29" s="228"/>
      <c r="AB29" s="228"/>
      <c r="AC29" s="228"/>
      <c r="AD29" s="109"/>
      <c r="AE29" s="151">
        <v>26</v>
      </c>
      <c r="AF29" s="155" t="s">
        <v>17</v>
      </c>
      <c r="AG29" s="156" t="s">
        <v>86</v>
      </c>
      <c r="AH29" s="151"/>
      <c r="AI29" s="151"/>
      <c r="AJ29" s="151"/>
      <c r="AK29" s="151"/>
      <c r="AL29" s="151"/>
      <c r="AM29" s="151"/>
      <c r="AN29" s="37"/>
    </row>
    <row r="30" spans="1:40" ht="21.75" customHeight="1">
      <c r="A30" s="38">
        <v>27</v>
      </c>
      <c r="B30" s="116" t="s">
        <v>12</v>
      </c>
      <c r="C30" s="149" t="s">
        <v>493</v>
      </c>
      <c r="D30" s="382">
        <v>4</v>
      </c>
      <c r="E30" s="382">
        <v>4</v>
      </c>
      <c r="F30" s="382">
        <v>4</v>
      </c>
      <c r="G30" s="382">
        <v>4</v>
      </c>
      <c r="H30" s="382">
        <v>4</v>
      </c>
      <c r="I30" s="382">
        <v>4</v>
      </c>
      <c r="J30" s="37"/>
      <c r="K30" s="38">
        <v>27</v>
      </c>
      <c r="L30" s="35" t="s">
        <v>14</v>
      </c>
      <c r="M30" s="394" t="s">
        <v>735</v>
      </c>
      <c r="N30" s="38">
        <f>時間割配列!$F$12</f>
        <v>5</v>
      </c>
      <c r="O30" s="38">
        <f>時間割配列!$M$12</f>
        <v>5</v>
      </c>
      <c r="P30" s="38">
        <f>時間割配列!$T$12</f>
        <v>5</v>
      </c>
      <c r="Q30" s="38">
        <f>時間割配列!$AA$12</f>
        <v>5</v>
      </c>
      <c r="R30" s="38">
        <f>時間割配列!$AH$12</f>
        <v>5</v>
      </c>
      <c r="S30" s="38">
        <f>時間割配列!$AO$12</f>
        <v>5</v>
      </c>
      <c r="T30" s="37"/>
      <c r="U30" s="38">
        <v>27</v>
      </c>
      <c r="V30" s="35" t="s">
        <v>16</v>
      </c>
      <c r="W30" s="150"/>
      <c r="X30" s="38">
        <f>時間割配列!$B$12</f>
        <v>5</v>
      </c>
      <c r="Y30" s="38">
        <f>時間割配列!$I$12</f>
        <v>6</v>
      </c>
      <c r="Z30" s="38">
        <f>時間割配列!$P$12</f>
        <v>6</v>
      </c>
      <c r="AA30" s="38">
        <f>時間割配列!$W$12</f>
        <v>6</v>
      </c>
      <c r="AB30" s="38">
        <f>時間割配列!$AD$12</f>
        <v>6</v>
      </c>
      <c r="AC30" s="38">
        <f>時間割配列!$AK$12</f>
        <v>6</v>
      </c>
      <c r="AD30" s="109"/>
      <c r="AE30" s="151">
        <v>27</v>
      </c>
      <c r="AF30" s="155" t="s">
        <v>12</v>
      </c>
      <c r="AG30" s="156" t="s">
        <v>86</v>
      </c>
      <c r="AH30" s="151"/>
      <c r="AI30" s="151"/>
      <c r="AJ30" s="151"/>
      <c r="AK30" s="151"/>
      <c r="AL30" s="151"/>
      <c r="AM30" s="151"/>
      <c r="AN30" s="37"/>
    </row>
    <row r="31" spans="1:40" ht="21.75" customHeight="1">
      <c r="A31" s="38">
        <v>28</v>
      </c>
      <c r="B31" s="116" t="s">
        <v>13</v>
      </c>
      <c r="C31" s="150" t="s">
        <v>495</v>
      </c>
      <c r="D31" s="382">
        <v>4</v>
      </c>
      <c r="E31" s="382">
        <v>4</v>
      </c>
      <c r="F31" s="382">
        <v>4</v>
      </c>
      <c r="G31" s="382">
        <v>4</v>
      </c>
      <c r="H31" s="382">
        <v>4</v>
      </c>
      <c r="I31" s="382">
        <v>4</v>
      </c>
      <c r="J31" s="37"/>
      <c r="K31" s="228">
        <v>28</v>
      </c>
      <c r="L31" s="229" t="s">
        <v>15</v>
      </c>
      <c r="M31" s="227"/>
      <c r="N31" s="228"/>
      <c r="O31" s="228"/>
      <c r="P31" s="228"/>
      <c r="Q31" s="228"/>
      <c r="R31" s="228"/>
      <c r="S31" s="228"/>
      <c r="T31" s="37"/>
      <c r="U31" s="38">
        <v>28</v>
      </c>
      <c r="V31" s="35" t="s">
        <v>17</v>
      </c>
      <c r="W31" s="150" t="s">
        <v>509</v>
      </c>
      <c r="X31" s="38">
        <f>時間割配列!$C$12</f>
        <v>5</v>
      </c>
      <c r="Y31" s="38">
        <f>時間割配列!$J$12</f>
        <v>5</v>
      </c>
      <c r="Z31" s="38">
        <f>時間割配列!$Q$12</f>
        <v>6</v>
      </c>
      <c r="AA31" s="38">
        <f>時間割配列!$X$12</f>
        <v>6</v>
      </c>
      <c r="AB31" s="38">
        <f>時間割配列!$AE$12</f>
        <v>6</v>
      </c>
      <c r="AC31" s="38">
        <f>時間割配列!$AL$12</f>
        <v>6</v>
      </c>
      <c r="AD31" s="109"/>
      <c r="AE31" s="151">
        <v>28</v>
      </c>
      <c r="AF31" s="155" t="s">
        <v>13</v>
      </c>
      <c r="AG31" s="156" t="s">
        <v>86</v>
      </c>
      <c r="AH31" s="151"/>
      <c r="AI31" s="151"/>
      <c r="AJ31" s="151"/>
      <c r="AK31" s="151"/>
      <c r="AL31" s="151"/>
      <c r="AM31" s="151"/>
      <c r="AN31" s="37"/>
    </row>
    <row r="32" spans="1:40" ht="21.75" customHeight="1">
      <c r="A32" s="228">
        <v>29</v>
      </c>
      <c r="B32" s="230" t="s">
        <v>14</v>
      </c>
      <c r="C32" s="231" t="s">
        <v>211</v>
      </c>
      <c r="D32" s="228"/>
      <c r="E32" s="228"/>
      <c r="F32" s="228"/>
      <c r="G32" s="228"/>
      <c r="H32" s="228"/>
      <c r="I32" s="232"/>
      <c r="J32" s="37"/>
      <c r="K32" s="228">
        <v>29</v>
      </c>
      <c r="L32" s="229" t="s">
        <v>0</v>
      </c>
      <c r="M32" s="227"/>
      <c r="N32" s="228"/>
      <c r="O32" s="228"/>
      <c r="P32" s="228"/>
      <c r="Q32" s="232"/>
      <c r="R32" s="232"/>
      <c r="S32" s="232"/>
      <c r="T32" s="37"/>
      <c r="U32" s="117">
        <v>29</v>
      </c>
      <c r="V32" s="35" t="s">
        <v>12</v>
      </c>
      <c r="W32" s="150" t="s">
        <v>517</v>
      </c>
      <c r="X32" s="38">
        <f>時間割配列!$D$12</f>
        <v>5</v>
      </c>
      <c r="Y32" s="38">
        <f>時間割配列!$K$12</f>
        <v>5</v>
      </c>
      <c r="Z32" s="38">
        <f>時間割配列!$R$12</f>
        <v>5</v>
      </c>
      <c r="AA32" s="38">
        <f>時間割配列!$Y$12</f>
        <v>5</v>
      </c>
      <c r="AB32" s="38">
        <f>時間割配列!$AF$12</f>
        <v>5</v>
      </c>
      <c r="AC32" s="38">
        <f>時間割配列!$AM$12</f>
        <v>5</v>
      </c>
      <c r="AD32" s="109"/>
      <c r="AE32" s="151">
        <v>29</v>
      </c>
      <c r="AF32" s="155" t="s">
        <v>14</v>
      </c>
      <c r="AG32" s="156" t="s">
        <v>86</v>
      </c>
      <c r="AH32" s="151"/>
      <c r="AI32" s="151"/>
      <c r="AJ32" s="151"/>
      <c r="AK32" s="151"/>
      <c r="AL32" s="151"/>
      <c r="AM32" s="151"/>
      <c r="AN32" s="37"/>
    </row>
    <row r="33" spans="1:40" ht="21.75" customHeight="1">
      <c r="A33" s="324">
        <v>30</v>
      </c>
      <c r="B33" s="230" t="s">
        <v>15</v>
      </c>
      <c r="C33" s="231"/>
      <c r="D33" s="228"/>
      <c r="E33" s="228"/>
      <c r="F33" s="228"/>
      <c r="G33" s="228"/>
      <c r="H33" s="228"/>
      <c r="I33" s="228"/>
      <c r="J33" s="37"/>
      <c r="K33" s="38">
        <v>30</v>
      </c>
      <c r="L33" s="35" t="s">
        <v>16</v>
      </c>
      <c r="M33" s="326"/>
      <c r="N33" s="38">
        <f>時間割配列!$B$12</f>
        <v>5</v>
      </c>
      <c r="O33" s="38">
        <f>時間割配列!$I$12</f>
        <v>6</v>
      </c>
      <c r="P33" s="38">
        <f>時間割配列!$P$12</f>
        <v>6</v>
      </c>
      <c r="Q33" s="38">
        <f>時間割配列!$W$12</f>
        <v>6</v>
      </c>
      <c r="R33" s="38">
        <f>時間割配列!$AD$12</f>
        <v>6</v>
      </c>
      <c r="S33" s="38">
        <f>時間割配列!$AK$12</f>
        <v>6</v>
      </c>
      <c r="T33" s="37"/>
      <c r="U33" s="117">
        <v>30</v>
      </c>
      <c r="V33" s="35" t="s">
        <v>13</v>
      </c>
      <c r="W33" s="150" t="s">
        <v>86</v>
      </c>
      <c r="X33" s="38">
        <f>時間割配列!$E$12</f>
        <v>5</v>
      </c>
      <c r="Y33" s="38">
        <f>時間割配列!$L$12</f>
        <v>5</v>
      </c>
      <c r="Z33" s="38">
        <f>時間割配列!$S$12</f>
        <v>5</v>
      </c>
      <c r="AA33" s="38">
        <f>時間割配列!$Z$12</f>
        <v>6</v>
      </c>
      <c r="AB33" s="38">
        <f>時間割配列!$AG$12</f>
        <v>6</v>
      </c>
      <c r="AC33" s="38">
        <f>時間割配列!$AN$12</f>
        <v>6</v>
      </c>
      <c r="AD33" s="110"/>
      <c r="AE33" s="151">
        <v>30</v>
      </c>
      <c r="AF33" s="155" t="s">
        <v>15</v>
      </c>
      <c r="AG33" s="156" t="s">
        <v>86</v>
      </c>
      <c r="AH33" s="151"/>
      <c r="AI33" s="151"/>
      <c r="AJ33" s="151"/>
      <c r="AK33" s="151"/>
      <c r="AL33" s="151"/>
      <c r="AM33" s="151"/>
      <c r="AN33" s="37"/>
    </row>
    <row r="34" spans="1:40" ht="21.75" customHeight="1">
      <c r="A34" s="36"/>
      <c r="B34" s="24" t="s">
        <v>86</v>
      </c>
      <c r="D34" s="36"/>
      <c r="E34" s="36"/>
      <c r="F34" s="36"/>
      <c r="G34" s="36"/>
      <c r="H34" s="36"/>
      <c r="I34" s="36"/>
      <c r="J34" s="36"/>
      <c r="K34" s="38">
        <v>31</v>
      </c>
      <c r="L34" s="35" t="s">
        <v>17</v>
      </c>
      <c r="M34" s="150" t="s">
        <v>511</v>
      </c>
      <c r="N34" s="38">
        <f>時間割配列!$C$12</f>
        <v>5</v>
      </c>
      <c r="O34" s="38">
        <f>時間割配列!$J$12</f>
        <v>5</v>
      </c>
      <c r="P34" s="38">
        <f>時間割配列!$Q$12</f>
        <v>6</v>
      </c>
      <c r="Q34" s="38">
        <f>時間割配列!$X$12</f>
        <v>6</v>
      </c>
      <c r="R34" s="38">
        <f>時間割配列!$AE$12</f>
        <v>6</v>
      </c>
      <c r="S34" s="38">
        <f>時間割配列!$AL$12</f>
        <v>6</v>
      </c>
      <c r="T34" s="37"/>
      <c r="U34" s="33"/>
      <c r="V34" s="24" t="s">
        <v>86</v>
      </c>
      <c r="X34" s="33"/>
      <c r="Y34" s="33"/>
      <c r="Z34" s="33"/>
      <c r="AA34" s="33"/>
      <c r="AB34" s="33"/>
      <c r="AC34" s="33"/>
      <c r="AD34" s="33"/>
      <c r="AE34" s="151">
        <v>31</v>
      </c>
      <c r="AF34" s="155" t="s">
        <v>0</v>
      </c>
      <c r="AG34" s="156"/>
      <c r="AH34" s="151"/>
      <c r="AI34" s="151"/>
      <c r="AJ34" s="151"/>
      <c r="AK34" s="151"/>
      <c r="AL34" s="151"/>
      <c r="AM34" s="151"/>
      <c r="AN34" s="37"/>
    </row>
    <row r="35" spans="1:40" ht="7.5" customHeight="1">
      <c r="N35" s="22"/>
      <c r="O35" s="22"/>
      <c r="P35" s="22"/>
      <c r="Q35" s="22"/>
      <c r="R35" s="22"/>
      <c r="S35" s="22"/>
    </row>
    <row r="36" spans="1:40" ht="22.5" customHeight="1">
      <c r="A36" s="23"/>
      <c r="B36" s="118"/>
      <c r="C36" s="111" t="s">
        <v>88</v>
      </c>
      <c r="D36" s="112">
        <f t="shared" ref="D36:I36" si="0">SUM(D4:D34)</f>
        <v>64</v>
      </c>
      <c r="E36" s="112">
        <f t="shared" si="0"/>
        <v>76</v>
      </c>
      <c r="F36" s="112">
        <f t="shared" si="0"/>
        <v>78</v>
      </c>
      <c r="G36" s="112">
        <f t="shared" si="0"/>
        <v>80</v>
      </c>
      <c r="H36" s="112">
        <f t="shared" si="0"/>
        <v>83</v>
      </c>
      <c r="I36" s="112">
        <f t="shared" si="0"/>
        <v>83</v>
      </c>
      <c r="J36" s="22"/>
      <c r="L36" s="118"/>
      <c r="M36" s="111" t="s">
        <v>88</v>
      </c>
      <c r="N36" s="112">
        <f t="shared" ref="N36:S36" si="1">SUM(N4:N34)</f>
        <v>90</v>
      </c>
      <c r="O36" s="112">
        <f t="shared" si="1"/>
        <v>95</v>
      </c>
      <c r="P36" s="112">
        <f t="shared" si="1"/>
        <v>99</v>
      </c>
      <c r="Q36" s="112">
        <f t="shared" si="1"/>
        <v>103</v>
      </c>
      <c r="R36" s="112">
        <f t="shared" si="1"/>
        <v>104</v>
      </c>
      <c r="S36" s="112">
        <f t="shared" si="1"/>
        <v>109</v>
      </c>
      <c r="T36" s="22"/>
      <c r="V36" s="118"/>
      <c r="W36" s="111" t="s">
        <v>88</v>
      </c>
      <c r="X36" s="112">
        <f t="shared" ref="X36:AC36" si="2">SUM(X4:X34)</f>
        <v>110</v>
      </c>
      <c r="Y36" s="112">
        <f t="shared" si="2"/>
        <v>114</v>
      </c>
      <c r="Z36" s="112">
        <f t="shared" si="2"/>
        <v>118</v>
      </c>
      <c r="AA36" s="112">
        <f t="shared" si="2"/>
        <v>125</v>
      </c>
      <c r="AB36" s="112">
        <f t="shared" si="2"/>
        <v>126</v>
      </c>
      <c r="AC36" s="112">
        <f t="shared" si="2"/>
        <v>125</v>
      </c>
      <c r="AD36" s="22"/>
      <c r="AF36" s="118"/>
      <c r="AG36" s="111" t="s">
        <v>88</v>
      </c>
      <c r="AH36" s="112">
        <f t="shared" ref="AH36:AM36" si="3">SUM(AH4:AH34)</f>
        <v>73</v>
      </c>
      <c r="AI36" s="112">
        <f t="shared" si="3"/>
        <v>74</v>
      </c>
      <c r="AJ36" s="112">
        <f t="shared" si="3"/>
        <v>77</v>
      </c>
      <c r="AK36" s="112">
        <f t="shared" si="3"/>
        <v>81</v>
      </c>
      <c r="AL36" s="112">
        <f t="shared" si="3"/>
        <v>82</v>
      </c>
      <c r="AM36" s="112">
        <f t="shared" si="3"/>
        <v>82</v>
      </c>
    </row>
    <row r="37" spans="1:40" s="23" customFormat="1" ht="22.5" customHeight="1">
      <c r="A37" s="22"/>
      <c r="B37" s="22"/>
      <c r="AG37" s="111" t="s">
        <v>93</v>
      </c>
      <c r="AH37" s="112">
        <f t="shared" ref="AH37:AM37" si="4">SUM(D36,N36,X36,AH36)</f>
        <v>337</v>
      </c>
      <c r="AI37" s="112">
        <f t="shared" si="4"/>
        <v>359</v>
      </c>
      <c r="AJ37" s="112">
        <f t="shared" si="4"/>
        <v>372</v>
      </c>
      <c r="AK37" s="112">
        <f t="shared" si="4"/>
        <v>389</v>
      </c>
      <c r="AL37" s="112">
        <f t="shared" si="4"/>
        <v>395</v>
      </c>
      <c r="AM37" s="112">
        <f t="shared" si="4"/>
        <v>399</v>
      </c>
    </row>
    <row r="38" spans="1:40" s="23" customFormat="1" ht="2.25" customHeight="1">
      <c r="A38" s="22"/>
      <c r="B38" s="22"/>
    </row>
    <row r="39" spans="1:40" ht="15" hidden="1" customHeight="1">
      <c r="B39" s="119"/>
      <c r="C39" s="120" t="str">
        <f>B4</f>
        <v>金</v>
      </c>
      <c r="D39" s="121">
        <f t="shared" ref="D39:I39" si="5">COUNTA(D4,D11,D18,D25,D32)</f>
        <v>3</v>
      </c>
      <c r="E39" s="121">
        <f t="shared" si="5"/>
        <v>3</v>
      </c>
      <c r="F39" s="121">
        <f t="shared" si="5"/>
        <v>3</v>
      </c>
      <c r="G39" s="121">
        <f t="shared" si="5"/>
        <v>3</v>
      </c>
      <c r="H39" s="121">
        <f t="shared" si="5"/>
        <v>3</v>
      </c>
      <c r="I39" s="122">
        <f t="shared" si="5"/>
        <v>3</v>
      </c>
      <c r="L39" s="119"/>
      <c r="M39" s="120" t="str">
        <f>L4</f>
        <v>日</v>
      </c>
      <c r="N39" s="121">
        <f t="shared" ref="N39:S39" si="6">COUNTA(N4,N11,N18,N25,N32)</f>
        <v>0</v>
      </c>
      <c r="O39" s="121">
        <f t="shared" si="6"/>
        <v>0</v>
      </c>
      <c r="P39" s="121">
        <f t="shared" si="6"/>
        <v>0</v>
      </c>
      <c r="Q39" s="121">
        <f t="shared" si="6"/>
        <v>0</v>
      </c>
      <c r="R39" s="121">
        <f t="shared" si="6"/>
        <v>0</v>
      </c>
      <c r="S39" s="122">
        <f t="shared" si="6"/>
        <v>0</v>
      </c>
      <c r="V39" s="119"/>
      <c r="W39" s="120" t="str">
        <f>V4</f>
        <v>水</v>
      </c>
      <c r="X39" s="121">
        <f t="shared" ref="X39:AC39" si="7">COUNTA(X4,X11,X18,X25,X32)</f>
        <v>5</v>
      </c>
      <c r="Y39" s="121">
        <f t="shared" si="7"/>
        <v>5</v>
      </c>
      <c r="Z39" s="121">
        <f t="shared" si="7"/>
        <v>5</v>
      </c>
      <c r="AA39" s="121">
        <f t="shared" si="7"/>
        <v>5</v>
      </c>
      <c r="AB39" s="121">
        <f t="shared" si="7"/>
        <v>5</v>
      </c>
      <c r="AC39" s="122">
        <f t="shared" si="7"/>
        <v>5</v>
      </c>
      <c r="AF39" s="119"/>
      <c r="AG39" s="120" t="str">
        <f>AF4</f>
        <v>金</v>
      </c>
      <c r="AH39" s="121">
        <f t="shared" ref="AH39:AM39" si="8">COUNTA(AH4,AH11,AH18,AH25,AH32)</f>
        <v>4</v>
      </c>
      <c r="AI39" s="121">
        <f t="shared" si="8"/>
        <v>4</v>
      </c>
      <c r="AJ39" s="121">
        <f t="shared" si="8"/>
        <v>4</v>
      </c>
      <c r="AK39" s="121">
        <f t="shared" si="8"/>
        <v>4</v>
      </c>
      <c r="AL39" s="121">
        <f t="shared" si="8"/>
        <v>4</v>
      </c>
      <c r="AM39" s="122">
        <f t="shared" si="8"/>
        <v>4</v>
      </c>
    </row>
    <row r="40" spans="1:40" ht="15" hidden="1" customHeight="1">
      <c r="B40" s="123"/>
      <c r="C40" s="114" t="str">
        <f t="shared" ref="C40:C45" si="9">B5</f>
        <v>土</v>
      </c>
      <c r="D40" s="115">
        <f t="shared" ref="D40:I40" si="10">COUNTA(D5,D12,D19,D26,D33)</f>
        <v>0</v>
      </c>
      <c r="E40" s="115">
        <f t="shared" si="10"/>
        <v>0</v>
      </c>
      <c r="F40" s="115">
        <f t="shared" si="10"/>
        <v>0</v>
      </c>
      <c r="G40" s="115">
        <f t="shared" si="10"/>
        <v>0</v>
      </c>
      <c r="H40" s="115">
        <f t="shared" si="10"/>
        <v>0</v>
      </c>
      <c r="I40" s="124">
        <f t="shared" si="10"/>
        <v>0</v>
      </c>
      <c r="L40" s="123"/>
      <c r="M40" s="114" t="str">
        <f t="shared" ref="M40:M45" si="11">L5</f>
        <v>月</v>
      </c>
      <c r="N40" s="115">
        <f t="shared" ref="N40:S40" si="12">COUNTA(N5,N12,N19,N26,N33)</f>
        <v>5</v>
      </c>
      <c r="O40" s="115">
        <f t="shared" si="12"/>
        <v>5</v>
      </c>
      <c r="P40" s="115">
        <f t="shared" si="12"/>
        <v>5</v>
      </c>
      <c r="Q40" s="115">
        <f t="shared" si="12"/>
        <v>5</v>
      </c>
      <c r="R40" s="115">
        <f t="shared" si="12"/>
        <v>5</v>
      </c>
      <c r="S40" s="124">
        <f t="shared" si="12"/>
        <v>5</v>
      </c>
      <c r="V40" s="123"/>
      <c r="W40" s="114" t="str">
        <f t="shared" ref="W40:W45" si="13">V5</f>
        <v>木</v>
      </c>
      <c r="X40" s="115">
        <f t="shared" ref="X40:AC40" si="14">COUNTA(X5,X12,X19,X26,X33)</f>
        <v>5</v>
      </c>
      <c r="Y40" s="115">
        <f t="shared" si="14"/>
        <v>5</v>
      </c>
      <c r="Z40" s="115">
        <f t="shared" si="14"/>
        <v>5</v>
      </c>
      <c r="AA40" s="115">
        <f t="shared" si="14"/>
        <v>5</v>
      </c>
      <c r="AB40" s="115">
        <f t="shared" si="14"/>
        <v>5</v>
      </c>
      <c r="AC40" s="124">
        <f t="shared" si="14"/>
        <v>5</v>
      </c>
      <c r="AF40" s="123"/>
      <c r="AG40" s="114" t="str">
        <f t="shared" ref="AG40:AG45" si="15">AF5</f>
        <v>土</v>
      </c>
      <c r="AH40" s="115">
        <f t="shared" ref="AH40:AM40" si="16">COUNTA(AH5,AH12,AH19,AH26,AH33)</f>
        <v>0</v>
      </c>
      <c r="AI40" s="115">
        <f t="shared" si="16"/>
        <v>0</v>
      </c>
      <c r="AJ40" s="115">
        <f t="shared" si="16"/>
        <v>0</v>
      </c>
      <c r="AK40" s="115">
        <f t="shared" si="16"/>
        <v>0</v>
      </c>
      <c r="AL40" s="115">
        <f t="shared" si="16"/>
        <v>0</v>
      </c>
      <c r="AM40" s="124">
        <f t="shared" si="16"/>
        <v>0</v>
      </c>
    </row>
    <row r="41" spans="1:40" ht="15" hidden="1" customHeight="1">
      <c r="B41" s="123" t="s">
        <v>20</v>
      </c>
      <c r="C41" s="114" t="str">
        <f t="shared" si="9"/>
        <v>日</v>
      </c>
      <c r="D41" s="115">
        <f t="shared" ref="D41:I41" si="17">COUNTA(D6,D13,D20,D27,D34)</f>
        <v>0</v>
      </c>
      <c r="E41" s="115">
        <f t="shared" si="17"/>
        <v>0</v>
      </c>
      <c r="F41" s="115">
        <f t="shared" si="17"/>
        <v>0</v>
      </c>
      <c r="G41" s="115">
        <f t="shared" si="17"/>
        <v>0</v>
      </c>
      <c r="H41" s="115">
        <f t="shared" si="17"/>
        <v>0</v>
      </c>
      <c r="I41" s="124">
        <f t="shared" si="17"/>
        <v>0</v>
      </c>
      <c r="L41" s="123" t="s">
        <v>20</v>
      </c>
      <c r="M41" s="114" t="str">
        <f t="shared" si="11"/>
        <v>火</v>
      </c>
      <c r="N41" s="115">
        <f t="shared" ref="N41:S41" si="18">COUNTA(N6,N13,N20,N27,N34)</f>
        <v>4</v>
      </c>
      <c r="O41" s="115">
        <f t="shared" si="18"/>
        <v>4</v>
      </c>
      <c r="P41" s="115">
        <f t="shared" si="18"/>
        <v>4</v>
      </c>
      <c r="Q41" s="115">
        <f t="shared" si="18"/>
        <v>4</v>
      </c>
      <c r="R41" s="115">
        <f t="shared" si="18"/>
        <v>4</v>
      </c>
      <c r="S41" s="124">
        <f t="shared" si="18"/>
        <v>4</v>
      </c>
      <c r="V41" s="123" t="s">
        <v>20</v>
      </c>
      <c r="W41" s="114" t="str">
        <f t="shared" si="13"/>
        <v>金</v>
      </c>
      <c r="X41" s="115">
        <f t="shared" ref="X41:AC41" si="19">COUNTA(X6,X13,X20,X27,X34)</f>
        <v>4</v>
      </c>
      <c r="Y41" s="115">
        <f t="shared" si="19"/>
        <v>4</v>
      </c>
      <c r="Z41" s="115">
        <f t="shared" si="19"/>
        <v>4</v>
      </c>
      <c r="AA41" s="115">
        <f t="shared" si="19"/>
        <v>4</v>
      </c>
      <c r="AB41" s="115">
        <f t="shared" si="19"/>
        <v>4</v>
      </c>
      <c r="AC41" s="124">
        <f t="shared" si="19"/>
        <v>4</v>
      </c>
      <c r="AF41" s="123" t="s">
        <v>20</v>
      </c>
      <c r="AG41" s="114" t="str">
        <f t="shared" si="15"/>
        <v>日</v>
      </c>
      <c r="AH41" s="115">
        <f t="shared" ref="AH41:AM41" si="20">COUNTA(AH6,AH13,AH20,AH27,AH34)</f>
        <v>0</v>
      </c>
      <c r="AI41" s="115">
        <f t="shared" si="20"/>
        <v>0</v>
      </c>
      <c r="AJ41" s="115">
        <f t="shared" si="20"/>
        <v>0</v>
      </c>
      <c r="AK41" s="115">
        <f t="shared" si="20"/>
        <v>0</v>
      </c>
      <c r="AL41" s="115">
        <f t="shared" si="20"/>
        <v>0</v>
      </c>
      <c r="AM41" s="124">
        <f t="shared" si="20"/>
        <v>0</v>
      </c>
    </row>
    <row r="42" spans="1:40" ht="15" hidden="1" customHeight="1">
      <c r="B42" s="123"/>
      <c r="C42" s="114" t="str">
        <f t="shared" si="9"/>
        <v>月</v>
      </c>
      <c r="D42" s="115">
        <f t="shared" ref="D42:I42" si="21">COUNTA(D7,D14,D21,D28)</f>
        <v>3</v>
      </c>
      <c r="E42" s="115">
        <f t="shared" si="21"/>
        <v>3</v>
      </c>
      <c r="F42" s="115">
        <f t="shared" si="21"/>
        <v>3</v>
      </c>
      <c r="G42" s="115">
        <f t="shared" si="21"/>
        <v>3</v>
      </c>
      <c r="H42" s="115">
        <f t="shared" si="21"/>
        <v>3</v>
      </c>
      <c r="I42" s="124">
        <f t="shared" si="21"/>
        <v>3</v>
      </c>
      <c r="L42" s="123"/>
      <c r="M42" s="114" t="str">
        <f t="shared" si="11"/>
        <v>水</v>
      </c>
      <c r="N42" s="115">
        <f t="shared" ref="N42:S42" si="22">COUNTA(N7,N14,N21,N28)</f>
        <v>2</v>
      </c>
      <c r="O42" s="115">
        <f t="shared" si="22"/>
        <v>2</v>
      </c>
      <c r="P42" s="115">
        <f t="shared" si="22"/>
        <v>2</v>
      </c>
      <c r="Q42" s="115">
        <f t="shared" si="22"/>
        <v>2</v>
      </c>
      <c r="R42" s="115">
        <f t="shared" si="22"/>
        <v>2</v>
      </c>
      <c r="S42" s="124">
        <f t="shared" si="22"/>
        <v>3</v>
      </c>
      <c r="V42" s="123"/>
      <c r="W42" s="114" t="str">
        <f t="shared" si="13"/>
        <v>土</v>
      </c>
      <c r="X42" s="115">
        <f t="shared" ref="X42:AC42" si="23">COUNTA(X7,X14,X21,X28)</f>
        <v>0</v>
      </c>
      <c r="Y42" s="115">
        <f t="shared" si="23"/>
        <v>0</v>
      </c>
      <c r="Z42" s="115">
        <f t="shared" si="23"/>
        <v>0</v>
      </c>
      <c r="AA42" s="115">
        <f t="shared" si="23"/>
        <v>0</v>
      </c>
      <c r="AB42" s="115">
        <f t="shared" si="23"/>
        <v>0</v>
      </c>
      <c r="AC42" s="124">
        <f t="shared" si="23"/>
        <v>0</v>
      </c>
      <c r="AF42" s="123"/>
      <c r="AG42" s="114" t="str">
        <f t="shared" si="15"/>
        <v>月</v>
      </c>
      <c r="AH42" s="115">
        <f t="shared" ref="AH42:AM42" si="24">COUNTA(AH7,AH14,AH21,AH28)</f>
        <v>2</v>
      </c>
      <c r="AI42" s="115">
        <f t="shared" si="24"/>
        <v>2</v>
      </c>
      <c r="AJ42" s="115">
        <f t="shared" si="24"/>
        <v>2</v>
      </c>
      <c r="AK42" s="115">
        <f t="shared" si="24"/>
        <v>2</v>
      </c>
      <c r="AL42" s="115">
        <f t="shared" si="24"/>
        <v>2</v>
      </c>
      <c r="AM42" s="124">
        <f t="shared" si="24"/>
        <v>2</v>
      </c>
    </row>
    <row r="43" spans="1:40" ht="15" hidden="1" customHeight="1">
      <c r="B43" s="123" t="s">
        <v>98</v>
      </c>
      <c r="C43" s="114" t="str">
        <f t="shared" si="9"/>
        <v>火</v>
      </c>
      <c r="D43" s="115">
        <f t="shared" ref="D43:I43" si="25">COUNTA(D8,D15,D22,D29)</f>
        <v>3</v>
      </c>
      <c r="E43" s="115">
        <f t="shared" si="25"/>
        <v>3</v>
      </c>
      <c r="F43" s="115">
        <f t="shared" si="25"/>
        <v>3</v>
      </c>
      <c r="G43" s="115">
        <f t="shared" si="25"/>
        <v>3</v>
      </c>
      <c r="H43" s="115">
        <f t="shared" si="25"/>
        <v>3</v>
      </c>
      <c r="I43" s="124">
        <f t="shared" si="25"/>
        <v>3</v>
      </c>
      <c r="L43" s="123" t="s">
        <v>98</v>
      </c>
      <c r="M43" s="114" t="str">
        <f t="shared" si="11"/>
        <v>木</v>
      </c>
      <c r="N43" s="115">
        <f t="shared" ref="N43:S43" si="26">COUNTA(N8,N15,N22,N29)</f>
        <v>3</v>
      </c>
      <c r="O43" s="115">
        <f t="shared" si="26"/>
        <v>3</v>
      </c>
      <c r="P43" s="115">
        <f t="shared" si="26"/>
        <v>3</v>
      </c>
      <c r="Q43" s="115">
        <f t="shared" si="26"/>
        <v>3</v>
      </c>
      <c r="R43" s="115">
        <f t="shared" si="26"/>
        <v>3</v>
      </c>
      <c r="S43" s="124">
        <f t="shared" si="26"/>
        <v>3</v>
      </c>
      <c r="V43" s="123" t="s">
        <v>98</v>
      </c>
      <c r="W43" s="114" t="str">
        <f t="shared" si="13"/>
        <v>日</v>
      </c>
      <c r="X43" s="115">
        <f t="shared" ref="X43:AC43" si="27">COUNTA(X8,X15,X22,X29)</f>
        <v>0</v>
      </c>
      <c r="Y43" s="115">
        <f t="shared" si="27"/>
        <v>0</v>
      </c>
      <c r="Z43" s="115">
        <f t="shared" si="27"/>
        <v>0</v>
      </c>
      <c r="AA43" s="115">
        <f t="shared" si="27"/>
        <v>0</v>
      </c>
      <c r="AB43" s="115">
        <f t="shared" si="27"/>
        <v>0</v>
      </c>
      <c r="AC43" s="124">
        <f t="shared" si="27"/>
        <v>0</v>
      </c>
      <c r="AF43" s="123" t="s">
        <v>98</v>
      </c>
      <c r="AG43" s="114" t="str">
        <f t="shared" si="15"/>
        <v>火</v>
      </c>
      <c r="AH43" s="115">
        <f t="shared" ref="AH43:AM43" si="28">COUNTA(AH8,AH15,AH22,AH29)</f>
        <v>3</v>
      </c>
      <c r="AI43" s="115">
        <f t="shared" si="28"/>
        <v>3</v>
      </c>
      <c r="AJ43" s="115">
        <f t="shared" si="28"/>
        <v>3</v>
      </c>
      <c r="AK43" s="115">
        <f t="shared" si="28"/>
        <v>3</v>
      </c>
      <c r="AL43" s="115">
        <f t="shared" si="28"/>
        <v>3</v>
      </c>
      <c r="AM43" s="124">
        <f t="shared" si="28"/>
        <v>3</v>
      </c>
    </row>
    <row r="44" spans="1:40" ht="15" hidden="1" customHeight="1">
      <c r="B44" s="123"/>
      <c r="C44" s="114" t="str">
        <f t="shared" si="9"/>
        <v>水</v>
      </c>
      <c r="D44" s="115">
        <f t="shared" ref="D44:I44" si="29">COUNTA(D9,D16,D23,D30)</f>
        <v>3</v>
      </c>
      <c r="E44" s="115">
        <f t="shared" si="29"/>
        <v>4</v>
      </c>
      <c r="F44" s="115">
        <f t="shared" si="29"/>
        <v>4</v>
      </c>
      <c r="G44" s="115">
        <f t="shared" si="29"/>
        <v>4</v>
      </c>
      <c r="H44" s="115">
        <f t="shared" si="29"/>
        <v>4</v>
      </c>
      <c r="I44" s="124">
        <f t="shared" si="29"/>
        <v>4</v>
      </c>
      <c r="L44" s="123"/>
      <c r="M44" s="114" t="str">
        <f t="shared" si="11"/>
        <v>金</v>
      </c>
      <c r="N44" s="115">
        <f t="shared" ref="N44:S44" si="30">COUNTA(N9,N16,N23,N30)</f>
        <v>4</v>
      </c>
      <c r="O44" s="115">
        <f t="shared" si="30"/>
        <v>4</v>
      </c>
      <c r="P44" s="115">
        <f t="shared" si="30"/>
        <v>4</v>
      </c>
      <c r="Q44" s="115">
        <f t="shared" si="30"/>
        <v>4</v>
      </c>
      <c r="R44" s="115">
        <f t="shared" si="30"/>
        <v>4</v>
      </c>
      <c r="S44" s="124">
        <f t="shared" si="30"/>
        <v>4</v>
      </c>
      <c r="V44" s="123"/>
      <c r="W44" s="114" t="str">
        <f t="shared" si="13"/>
        <v>月</v>
      </c>
      <c r="X44" s="115">
        <f t="shared" ref="X44:AC44" si="31">COUNTA(X9,X16,X23,X30)</f>
        <v>4</v>
      </c>
      <c r="Y44" s="115">
        <f t="shared" si="31"/>
        <v>4</v>
      </c>
      <c r="Z44" s="115">
        <f t="shared" si="31"/>
        <v>4</v>
      </c>
      <c r="AA44" s="115">
        <f t="shared" si="31"/>
        <v>4</v>
      </c>
      <c r="AB44" s="115">
        <f t="shared" si="31"/>
        <v>4</v>
      </c>
      <c r="AC44" s="124">
        <f t="shared" si="31"/>
        <v>4</v>
      </c>
      <c r="AF44" s="123"/>
      <c r="AG44" s="114" t="str">
        <f t="shared" si="15"/>
        <v>水</v>
      </c>
      <c r="AH44" s="115">
        <f t="shared" ref="AH44:AM44" si="32">COUNTA(AH9,AH16,AH23,AH30)</f>
        <v>3</v>
      </c>
      <c r="AI44" s="115">
        <f t="shared" si="32"/>
        <v>3</v>
      </c>
      <c r="AJ44" s="115">
        <f t="shared" si="32"/>
        <v>3</v>
      </c>
      <c r="AK44" s="115">
        <f t="shared" si="32"/>
        <v>3</v>
      </c>
      <c r="AL44" s="115">
        <f t="shared" si="32"/>
        <v>3</v>
      </c>
      <c r="AM44" s="124">
        <f t="shared" si="32"/>
        <v>3</v>
      </c>
    </row>
    <row r="45" spans="1:40" ht="15" hidden="1" customHeight="1" thickBot="1">
      <c r="B45" s="125"/>
      <c r="C45" s="128" t="str">
        <f t="shared" si="9"/>
        <v>木</v>
      </c>
      <c r="D45" s="126">
        <f t="shared" ref="D45:I45" si="33">COUNTA(D10,D17,D24,D31)</f>
        <v>4</v>
      </c>
      <c r="E45" s="126">
        <f t="shared" si="33"/>
        <v>3</v>
      </c>
      <c r="F45" s="126">
        <f t="shared" si="33"/>
        <v>3</v>
      </c>
      <c r="G45" s="126">
        <f t="shared" si="33"/>
        <v>3</v>
      </c>
      <c r="H45" s="126">
        <f t="shared" si="33"/>
        <v>4</v>
      </c>
      <c r="I45" s="127">
        <f t="shared" si="33"/>
        <v>4</v>
      </c>
      <c r="L45" s="125"/>
      <c r="M45" s="128" t="str">
        <f t="shared" si="11"/>
        <v>土</v>
      </c>
      <c r="N45" s="126">
        <f t="shared" ref="N45:S45" si="34">COUNTA(N10,N17,N24,N31)</f>
        <v>0</v>
      </c>
      <c r="O45" s="126">
        <f t="shared" si="34"/>
        <v>0</v>
      </c>
      <c r="P45" s="126">
        <f t="shared" si="34"/>
        <v>0</v>
      </c>
      <c r="Q45" s="126">
        <f t="shared" si="34"/>
        <v>0</v>
      </c>
      <c r="R45" s="126">
        <f t="shared" si="34"/>
        <v>0</v>
      </c>
      <c r="S45" s="127">
        <f t="shared" si="34"/>
        <v>0</v>
      </c>
      <c r="V45" s="125"/>
      <c r="W45" s="128" t="str">
        <f t="shared" si="13"/>
        <v>火</v>
      </c>
      <c r="X45" s="126">
        <f t="shared" ref="X45:AC45" si="35">COUNTA(X10,X17,X24,X31)</f>
        <v>4</v>
      </c>
      <c r="Y45" s="126">
        <f t="shared" si="35"/>
        <v>4</v>
      </c>
      <c r="Z45" s="126">
        <f t="shared" si="35"/>
        <v>4</v>
      </c>
      <c r="AA45" s="126">
        <f t="shared" si="35"/>
        <v>4</v>
      </c>
      <c r="AB45" s="126">
        <f t="shared" si="35"/>
        <v>4</v>
      </c>
      <c r="AC45" s="127">
        <f t="shared" si="35"/>
        <v>4</v>
      </c>
      <c r="AF45" s="125"/>
      <c r="AG45" s="128" t="str">
        <f t="shared" si="15"/>
        <v>木</v>
      </c>
      <c r="AH45" s="126">
        <f t="shared" ref="AH45:AM45" si="36">COUNTA(AH10,AH17,AH24,AH31)</f>
        <v>3</v>
      </c>
      <c r="AI45" s="126">
        <f t="shared" si="36"/>
        <v>3</v>
      </c>
      <c r="AJ45" s="126">
        <f t="shared" si="36"/>
        <v>3</v>
      </c>
      <c r="AK45" s="126">
        <f t="shared" si="36"/>
        <v>3</v>
      </c>
      <c r="AL45" s="126">
        <f t="shared" si="36"/>
        <v>3</v>
      </c>
      <c r="AM45" s="127">
        <f t="shared" si="36"/>
        <v>3</v>
      </c>
    </row>
    <row r="46" spans="1:40" ht="15" customHeight="1">
      <c r="W46" s="23"/>
      <c r="Y46" s="24"/>
      <c r="AF46" s="40"/>
      <c r="AG46" s="41"/>
      <c r="AH46" s="22"/>
      <c r="AI46" s="22"/>
      <c r="AJ46" s="22"/>
      <c r="AK46" s="22"/>
      <c r="AL46" s="22"/>
      <c r="AM46" s="22"/>
    </row>
    <row r="47" spans="1:40" s="25" customFormat="1" ht="27" customHeight="1">
      <c r="A47" s="141" t="s">
        <v>20</v>
      </c>
      <c r="B47" s="141" t="s">
        <v>21</v>
      </c>
      <c r="C47" s="142" t="s">
        <v>4</v>
      </c>
      <c r="D47" s="141" t="s">
        <v>23</v>
      </c>
      <c r="E47" s="141" t="s">
        <v>24</v>
      </c>
      <c r="F47" s="141" t="s">
        <v>25</v>
      </c>
      <c r="G47" s="141" t="s">
        <v>26</v>
      </c>
      <c r="H47" s="141" t="s">
        <v>27</v>
      </c>
      <c r="I47" s="141" t="s">
        <v>28</v>
      </c>
      <c r="J47" s="40"/>
      <c r="K47" s="141" t="s">
        <v>20</v>
      </c>
      <c r="L47" s="141" t="s">
        <v>21</v>
      </c>
      <c r="M47" s="142" t="s">
        <v>5</v>
      </c>
      <c r="N47" s="141" t="s">
        <v>23</v>
      </c>
      <c r="O47" s="141" t="s">
        <v>24</v>
      </c>
      <c r="P47" s="141" t="s">
        <v>25</v>
      </c>
      <c r="Q47" s="141" t="s">
        <v>26</v>
      </c>
      <c r="R47" s="141" t="s">
        <v>27</v>
      </c>
      <c r="S47" s="141" t="s">
        <v>28</v>
      </c>
      <c r="T47" s="40"/>
      <c r="U47" s="141" t="s">
        <v>20</v>
      </c>
      <c r="V47" s="141" t="s">
        <v>21</v>
      </c>
      <c r="W47" s="142" t="s">
        <v>6</v>
      </c>
      <c r="X47" s="141" t="s">
        <v>23</v>
      </c>
      <c r="Y47" s="141" t="s">
        <v>24</v>
      </c>
      <c r="Z47" s="141" t="s">
        <v>25</v>
      </c>
      <c r="AA47" s="141" t="s">
        <v>26</v>
      </c>
      <c r="AB47" s="141" t="s">
        <v>27</v>
      </c>
      <c r="AC47" s="141" t="s">
        <v>28</v>
      </c>
      <c r="AD47" s="40"/>
      <c r="AE47" s="141" t="s">
        <v>20</v>
      </c>
      <c r="AF47" s="141" t="s">
        <v>21</v>
      </c>
      <c r="AG47" s="142" t="s">
        <v>7</v>
      </c>
      <c r="AH47" s="141" t="s">
        <v>23</v>
      </c>
      <c r="AI47" s="141" t="s">
        <v>24</v>
      </c>
      <c r="AJ47" s="141" t="s">
        <v>25</v>
      </c>
      <c r="AK47" s="141" t="s">
        <v>26</v>
      </c>
      <c r="AL47" s="141" t="s">
        <v>27</v>
      </c>
      <c r="AM47" s="141" t="s">
        <v>28</v>
      </c>
      <c r="AN47" s="40"/>
    </row>
    <row r="48" spans="1:40" ht="22.5" customHeight="1">
      <c r="A48" s="151">
        <v>1</v>
      </c>
      <c r="B48" s="155" t="s">
        <v>434</v>
      </c>
      <c r="C48" s="156" t="s">
        <v>86</v>
      </c>
      <c r="D48" s="151"/>
      <c r="E48" s="151"/>
      <c r="F48" s="151"/>
      <c r="G48" s="151"/>
      <c r="H48" s="151"/>
      <c r="I48" s="151"/>
      <c r="J48" s="37"/>
      <c r="K48" s="38">
        <v>1</v>
      </c>
      <c r="L48" s="35" t="s">
        <v>436</v>
      </c>
      <c r="M48" s="150" t="s">
        <v>716</v>
      </c>
      <c r="N48" s="38">
        <f>時間割配列!$E$12</f>
        <v>5</v>
      </c>
      <c r="O48" s="38">
        <f>時間割配列!$L$12</f>
        <v>5</v>
      </c>
      <c r="P48" s="38">
        <f>時間割配列!$S$12</f>
        <v>5</v>
      </c>
      <c r="Q48" s="38">
        <f>時間割配列!$Z$12</f>
        <v>6</v>
      </c>
      <c r="R48" s="38">
        <f>時間割配列!$AG$12</f>
        <v>6</v>
      </c>
      <c r="S48" s="38">
        <f>時間割配列!$AN$12</f>
        <v>6</v>
      </c>
      <c r="T48" s="37"/>
      <c r="U48" s="228">
        <v>1</v>
      </c>
      <c r="V48" s="229" t="s">
        <v>437</v>
      </c>
      <c r="W48" s="227"/>
      <c r="X48" s="228"/>
      <c r="Y48" s="228"/>
      <c r="Z48" s="228"/>
      <c r="AA48" s="228"/>
      <c r="AB48" s="228"/>
      <c r="AC48" s="228"/>
      <c r="AD48" s="37"/>
      <c r="AE48" s="38">
        <v>1</v>
      </c>
      <c r="AF48" s="35" t="s">
        <v>439</v>
      </c>
      <c r="AG48" s="150" t="s">
        <v>712</v>
      </c>
      <c r="AH48" s="38">
        <f>時間割配列!$C$12</f>
        <v>5</v>
      </c>
      <c r="AI48" s="38">
        <f>時間割配列!$J$12</f>
        <v>5</v>
      </c>
      <c r="AJ48" s="38">
        <f>時間割配列!$Q$12</f>
        <v>6</v>
      </c>
      <c r="AK48" s="38">
        <f>時間割配列!$X$12</f>
        <v>6</v>
      </c>
      <c r="AL48" s="38">
        <f>時間割配列!$AE$12</f>
        <v>6</v>
      </c>
      <c r="AM48" s="38">
        <f>時間割配列!$AL$12</f>
        <v>6</v>
      </c>
    </row>
    <row r="49" spans="1:39" ht="22.5" customHeight="1">
      <c r="A49" s="151">
        <v>2</v>
      </c>
      <c r="B49" s="155" t="s">
        <v>439</v>
      </c>
      <c r="C49" s="156" t="s">
        <v>524</v>
      </c>
      <c r="D49" s="151"/>
      <c r="E49" s="151"/>
      <c r="F49" s="151"/>
      <c r="G49" s="151"/>
      <c r="H49" s="151"/>
      <c r="I49" s="151"/>
      <c r="J49" s="37"/>
      <c r="K49" s="38">
        <v>2</v>
      </c>
      <c r="L49" s="35" t="s">
        <v>431</v>
      </c>
      <c r="M49" s="150" t="s">
        <v>717</v>
      </c>
      <c r="N49" s="38">
        <f>時間割配列!$F$12</f>
        <v>5</v>
      </c>
      <c r="O49" s="38">
        <f>時間割配列!$M$12</f>
        <v>5</v>
      </c>
      <c r="P49" s="38">
        <f>時間割配列!$T$12</f>
        <v>5</v>
      </c>
      <c r="Q49" s="38">
        <f>時間割配列!$AA$12</f>
        <v>5</v>
      </c>
      <c r="R49" s="382">
        <v>6</v>
      </c>
      <c r="S49" s="382">
        <v>6</v>
      </c>
      <c r="T49" s="37"/>
      <c r="U49" s="228">
        <v>2</v>
      </c>
      <c r="V49" s="229" t="s">
        <v>433</v>
      </c>
      <c r="W49" s="227"/>
      <c r="X49" s="228"/>
      <c r="Y49" s="228"/>
      <c r="Z49" s="228"/>
      <c r="AA49" s="228"/>
      <c r="AB49" s="228"/>
      <c r="AC49" s="228"/>
      <c r="AD49" s="37"/>
      <c r="AE49" s="38">
        <v>2</v>
      </c>
      <c r="AF49" s="35" t="s">
        <v>435</v>
      </c>
      <c r="AG49" s="386" t="s">
        <v>713</v>
      </c>
      <c r="AH49" s="38">
        <f>時間割配列!$D$12</f>
        <v>5</v>
      </c>
      <c r="AI49" s="38">
        <f>時間割配列!$K$12</f>
        <v>5</v>
      </c>
      <c r="AJ49" s="38">
        <f>時間割配列!$R$12</f>
        <v>5</v>
      </c>
      <c r="AK49" s="38">
        <f>時間割配列!$Y$12</f>
        <v>5</v>
      </c>
      <c r="AL49" s="38">
        <f>時間割配列!$AF$12</f>
        <v>5</v>
      </c>
      <c r="AM49" s="38">
        <f>時間割配列!$AM$12</f>
        <v>5</v>
      </c>
    </row>
    <row r="50" spans="1:39" ht="22.5" customHeight="1">
      <c r="A50" s="151">
        <v>3</v>
      </c>
      <c r="B50" s="155" t="s">
        <v>12</v>
      </c>
      <c r="C50" s="156" t="s">
        <v>525</v>
      </c>
      <c r="D50" s="151"/>
      <c r="E50" s="151"/>
      <c r="F50" s="151"/>
      <c r="G50" s="151"/>
      <c r="H50" s="151"/>
      <c r="I50" s="151"/>
      <c r="J50" s="37"/>
      <c r="K50" s="228">
        <v>3</v>
      </c>
      <c r="L50" s="229" t="s">
        <v>15</v>
      </c>
      <c r="M50" s="227"/>
      <c r="N50" s="228"/>
      <c r="O50" s="228"/>
      <c r="P50" s="228"/>
      <c r="Q50" s="228"/>
      <c r="R50" s="228"/>
      <c r="S50" s="228"/>
      <c r="T50" s="37"/>
      <c r="U50" s="38">
        <v>3</v>
      </c>
      <c r="V50" s="35" t="s">
        <v>16</v>
      </c>
      <c r="W50" s="150" t="s">
        <v>690</v>
      </c>
      <c r="X50" s="38">
        <f>時間割配列!$B$12</f>
        <v>5</v>
      </c>
      <c r="Y50" s="38">
        <f>時間割配列!$I$12</f>
        <v>6</v>
      </c>
      <c r="Z50" s="38">
        <f>時間割配列!$P$12</f>
        <v>6</v>
      </c>
      <c r="AA50" s="38">
        <f>時間割配列!$W$12</f>
        <v>6</v>
      </c>
      <c r="AB50" s="38">
        <f>時間割配列!$AD$12</f>
        <v>6</v>
      </c>
      <c r="AC50" s="38">
        <f>時間割配列!$AK$12</f>
        <v>6</v>
      </c>
      <c r="AD50" s="37"/>
      <c r="AE50" s="228">
        <v>3</v>
      </c>
      <c r="AF50" s="229" t="s">
        <v>13</v>
      </c>
      <c r="AG50" s="227" t="s">
        <v>544</v>
      </c>
      <c r="AH50" s="228"/>
      <c r="AI50" s="228"/>
      <c r="AJ50" s="228"/>
      <c r="AK50" s="228"/>
      <c r="AL50" s="228"/>
      <c r="AM50" s="228"/>
    </row>
    <row r="51" spans="1:39" ht="22.5" customHeight="1">
      <c r="A51" s="151">
        <v>4</v>
      </c>
      <c r="B51" s="155" t="s">
        <v>13</v>
      </c>
      <c r="C51" s="156" t="s">
        <v>526</v>
      </c>
      <c r="D51" s="151"/>
      <c r="E51" s="151"/>
      <c r="F51" s="151"/>
      <c r="G51" s="151"/>
      <c r="H51" s="151"/>
      <c r="I51" s="151"/>
      <c r="J51" s="37"/>
      <c r="K51" s="228">
        <v>4</v>
      </c>
      <c r="L51" s="229" t="s">
        <v>0</v>
      </c>
      <c r="M51" s="227"/>
      <c r="N51" s="228"/>
      <c r="O51" s="228"/>
      <c r="P51" s="228"/>
      <c r="Q51" s="327"/>
      <c r="R51" s="327"/>
      <c r="S51" s="327"/>
      <c r="T51" s="37"/>
      <c r="U51" s="38">
        <v>4</v>
      </c>
      <c r="V51" s="35" t="s">
        <v>17</v>
      </c>
      <c r="W51" s="150" t="s">
        <v>536</v>
      </c>
      <c r="X51" s="38">
        <f>時間割配列!$C$12</f>
        <v>5</v>
      </c>
      <c r="Y51" s="38">
        <f>時間割配列!$J$12</f>
        <v>5</v>
      </c>
      <c r="Z51" s="38">
        <f>時間割配列!$Q$12</f>
        <v>6</v>
      </c>
      <c r="AA51" s="38">
        <f>時間割配列!$X$12</f>
        <v>6</v>
      </c>
      <c r="AB51" s="38">
        <f>時間割配列!$AE$12</f>
        <v>6</v>
      </c>
      <c r="AC51" s="38">
        <f>時間割配列!$AL$12</f>
        <v>6</v>
      </c>
      <c r="AD51" s="37"/>
      <c r="AE51" s="38">
        <v>4</v>
      </c>
      <c r="AF51" s="35" t="s">
        <v>14</v>
      </c>
      <c r="AG51" s="149" t="s">
        <v>547</v>
      </c>
      <c r="AH51" s="38">
        <f>時間割配列!$F$12</f>
        <v>5</v>
      </c>
      <c r="AI51" s="38">
        <f>時間割配列!$M$12</f>
        <v>5</v>
      </c>
      <c r="AJ51" s="38">
        <f>時間割配列!$T$12</f>
        <v>5</v>
      </c>
      <c r="AK51" s="38">
        <f>時間割配列!$AA$12</f>
        <v>5</v>
      </c>
      <c r="AL51" s="38">
        <f>時間割配列!$AH$12</f>
        <v>5</v>
      </c>
      <c r="AM51" s="38">
        <f>時間割配列!$AO$12</f>
        <v>5</v>
      </c>
    </row>
    <row r="52" spans="1:39" ht="22.5" customHeight="1">
      <c r="A52" s="151">
        <v>5</v>
      </c>
      <c r="B52" s="155" t="s">
        <v>14</v>
      </c>
      <c r="C52" s="156" t="s">
        <v>527</v>
      </c>
      <c r="D52" s="151"/>
      <c r="E52" s="151"/>
      <c r="F52" s="151"/>
      <c r="G52" s="151"/>
      <c r="H52" s="151"/>
      <c r="I52" s="151"/>
      <c r="J52" s="37"/>
      <c r="K52" s="38">
        <v>5</v>
      </c>
      <c r="L52" s="35" t="s">
        <v>16</v>
      </c>
      <c r="M52" s="150" t="s">
        <v>738</v>
      </c>
      <c r="N52" s="38">
        <f>時間割配列!$B$12</f>
        <v>5</v>
      </c>
      <c r="O52" s="38">
        <f>時間割配列!$I$12</f>
        <v>6</v>
      </c>
      <c r="P52" s="38">
        <f>時間割配列!$P$12</f>
        <v>6</v>
      </c>
      <c r="Q52" s="38">
        <f>時間割配列!$W$12</f>
        <v>6</v>
      </c>
      <c r="R52" s="38">
        <f>時間割配列!$AD$12</f>
        <v>6</v>
      </c>
      <c r="S52" s="38">
        <f>時間割配列!$AK$12</f>
        <v>6</v>
      </c>
      <c r="T52" s="37"/>
      <c r="U52" s="38">
        <v>5</v>
      </c>
      <c r="V52" s="35" t="s">
        <v>12</v>
      </c>
      <c r="W52" s="150" t="s">
        <v>504</v>
      </c>
      <c r="X52" s="38">
        <f>時間割配列!$D$12</f>
        <v>5</v>
      </c>
      <c r="Y52" s="38">
        <f>時間割配列!$K$12</f>
        <v>5</v>
      </c>
      <c r="Z52" s="38">
        <f>時間割配列!$R$12</f>
        <v>5</v>
      </c>
      <c r="AA52" s="38">
        <f>時間割配列!$Y$12</f>
        <v>5</v>
      </c>
      <c r="AB52" s="38">
        <f>時間割配列!$AF$12</f>
        <v>5</v>
      </c>
      <c r="AC52" s="38">
        <f>時間割配列!$AM$12</f>
        <v>5</v>
      </c>
      <c r="AD52" s="37"/>
      <c r="AE52" s="228">
        <v>5</v>
      </c>
      <c r="AF52" s="229" t="s">
        <v>15</v>
      </c>
      <c r="AG52" s="231"/>
      <c r="AH52" s="228"/>
      <c r="AI52" s="228"/>
      <c r="AJ52" s="228"/>
      <c r="AK52" s="228"/>
      <c r="AL52" s="228"/>
      <c r="AM52" s="228"/>
    </row>
    <row r="53" spans="1:39" ht="22.5" customHeight="1">
      <c r="A53" s="151">
        <v>6</v>
      </c>
      <c r="B53" s="155" t="s">
        <v>15</v>
      </c>
      <c r="C53" s="156"/>
      <c r="D53" s="151"/>
      <c r="E53" s="151"/>
      <c r="F53" s="151"/>
      <c r="G53" s="151"/>
      <c r="H53" s="151"/>
      <c r="I53" s="151"/>
      <c r="J53" s="37"/>
      <c r="K53" s="38">
        <v>6</v>
      </c>
      <c r="L53" s="35" t="s">
        <v>17</v>
      </c>
      <c r="M53" s="150" t="s">
        <v>739</v>
      </c>
      <c r="N53" s="38">
        <f>時間割配列!$C$12</f>
        <v>5</v>
      </c>
      <c r="O53" s="38">
        <f>時間割配列!$J$12</f>
        <v>5</v>
      </c>
      <c r="P53" s="38">
        <f>時間割配列!$Q$12</f>
        <v>6</v>
      </c>
      <c r="Q53" s="38">
        <f>時間割配列!$X$12</f>
        <v>6</v>
      </c>
      <c r="R53" s="38">
        <f>時間割配列!$AE$12</f>
        <v>6</v>
      </c>
      <c r="S53" s="38">
        <f>時間割配列!$AL$12</f>
        <v>6</v>
      </c>
      <c r="T53" s="37"/>
      <c r="U53" s="38">
        <v>6</v>
      </c>
      <c r="V53" s="35" t="s">
        <v>13</v>
      </c>
      <c r="W53" s="150" t="s">
        <v>537</v>
      </c>
      <c r="X53" s="38">
        <f>時間割配列!$E$12</f>
        <v>5</v>
      </c>
      <c r="Y53" s="38">
        <f>時間割配列!$L$12</f>
        <v>5</v>
      </c>
      <c r="Z53" s="38">
        <f>時間割配列!$S$12</f>
        <v>5</v>
      </c>
      <c r="AA53" s="38">
        <f>時間割配列!$Z$12</f>
        <v>6</v>
      </c>
      <c r="AB53" s="38">
        <f>時間割配列!$AG$12</f>
        <v>6</v>
      </c>
      <c r="AC53" s="38">
        <f>時間割配列!$AN$12</f>
        <v>6</v>
      </c>
      <c r="AD53" s="37"/>
      <c r="AE53" s="228">
        <v>6</v>
      </c>
      <c r="AF53" s="229" t="s">
        <v>0</v>
      </c>
      <c r="AG53" s="227"/>
      <c r="AH53" s="228"/>
      <c r="AI53" s="228"/>
      <c r="AJ53" s="228"/>
      <c r="AK53" s="228"/>
      <c r="AL53" s="228"/>
      <c r="AM53" s="228"/>
    </row>
    <row r="54" spans="1:39" ht="22.5" customHeight="1">
      <c r="A54" s="151">
        <v>7</v>
      </c>
      <c r="B54" s="155" t="s">
        <v>0</v>
      </c>
      <c r="C54" s="156"/>
      <c r="D54" s="151"/>
      <c r="E54" s="151"/>
      <c r="F54" s="151"/>
      <c r="G54" s="151"/>
      <c r="H54" s="151"/>
      <c r="I54" s="151"/>
      <c r="J54" s="37"/>
      <c r="K54" s="38">
        <v>7</v>
      </c>
      <c r="L54" s="35" t="s">
        <v>12</v>
      </c>
      <c r="M54" s="150" t="s">
        <v>740</v>
      </c>
      <c r="N54" s="38">
        <f>時間割配列!$D$12</f>
        <v>5</v>
      </c>
      <c r="O54" s="38">
        <f>時間割配列!$K$12</f>
        <v>5</v>
      </c>
      <c r="P54" s="38">
        <f>時間割配列!$R$12</f>
        <v>5</v>
      </c>
      <c r="Q54" s="38">
        <f>時間割配列!$Y$12</f>
        <v>5</v>
      </c>
      <c r="R54" s="38">
        <f>時間割配列!$AF$12</f>
        <v>5</v>
      </c>
      <c r="S54" s="38">
        <f>時間割配列!$AM$12</f>
        <v>5</v>
      </c>
      <c r="T54" s="37"/>
      <c r="U54" s="38">
        <v>7</v>
      </c>
      <c r="V54" s="35" t="s">
        <v>14</v>
      </c>
      <c r="W54" s="149" t="s">
        <v>543</v>
      </c>
      <c r="X54" s="38">
        <f>時間割配列!$F$12</f>
        <v>5</v>
      </c>
      <c r="Y54" s="38">
        <f>時間割配列!$M$12</f>
        <v>5</v>
      </c>
      <c r="Z54" s="38">
        <f>時間割配列!$T$12</f>
        <v>5</v>
      </c>
      <c r="AA54" s="38">
        <f>時間割配列!$AA$12</f>
        <v>5</v>
      </c>
      <c r="AB54" s="382">
        <v>6</v>
      </c>
      <c r="AC54" s="382">
        <v>6</v>
      </c>
      <c r="AD54" s="37"/>
      <c r="AE54" s="38">
        <v>7</v>
      </c>
      <c r="AF54" s="35" t="s">
        <v>16</v>
      </c>
      <c r="AG54" s="150" t="s">
        <v>714</v>
      </c>
      <c r="AH54" s="38">
        <f>時間割配列!$B$12</f>
        <v>5</v>
      </c>
      <c r="AI54" s="38">
        <f>時間割配列!$I$12</f>
        <v>6</v>
      </c>
      <c r="AJ54" s="38">
        <f>時間割配列!$P$12</f>
        <v>6</v>
      </c>
      <c r="AK54" s="38">
        <f>時間割配列!$W$12</f>
        <v>6</v>
      </c>
      <c r="AL54" s="38">
        <f>時間割配列!$AD$12</f>
        <v>6</v>
      </c>
      <c r="AM54" s="38">
        <f>時間割配列!$AK$12</f>
        <v>6</v>
      </c>
    </row>
    <row r="55" spans="1:39" ht="22.5" customHeight="1">
      <c r="A55" s="151">
        <v>8</v>
      </c>
      <c r="B55" s="155" t="s">
        <v>16</v>
      </c>
      <c r="C55" s="156" t="s">
        <v>86</v>
      </c>
      <c r="D55" s="151"/>
      <c r="E55" s="151"/>
      <c r="F55" s="151"/>
      <c r="G55" s="151"/>
      <c r="H55" s="151"/>
      <c r="I55" s="151"/>
      <c r="J55" s="37"/>
      <c r="K55" s="38">
        <v>8</v>
      </c>
      <c r="L55" s="35" t="s">
        <v>13</v>
      </c>
      <c r="M55" s="150"/>
      <c r="N55" s="38">
        <f>時間割配列!$E$12</f>
        <v>5</v>
      </c>
      <c r="O55" s="38">
        <f>時間割配列!$L$12</f>
        <v>5</v>
      </c>
      <c r="P55" s="38">
        <f>時間割配列!$S$12</f>
        <v>5</v>
      </c>
      <c r="Q55" s="38">
        <f>時間割配列!$Z$12</f>
        <v>6</v>
      </c>
      <c r="R55" s="38">
        <f>時間割配列!$AG$12</f>
        <v>6</v>
      </c>
      <c r="S55" s="38">
        <f>時間割配列!$AN$12</f>
        <v>6</v>
      </c>
      <c r="T55" s="37"/>
      <c r="U55" s="228">
        <v>8</v>
      </c>
      <c r="V55" s="229" t="s">
        <v>15</v>
      </c>
      <c r="W55" s="227"/>
      <c r="X55" s="228"/>
      <c r="Y55" s="228"/>
      <c r="Z55" s="228"/>
      <c r="AA55" s="228"/>
      <c r="AB55" s="228"/>
      <c r="AC55" s="228"/>
      <c r="AD55" s="37"/>
      <c r="AE55" s="38">
        <v>8</v>
      </c>
      <c r="AF55" s="35" t="s">
        <v>17</v>
      </c>
      <c r="AG55" s="149"/>
      <c r="AH55" s="38">
        <f>時間割配列!$C$12</f>
        <v>5</v>
      </c>
      <c r="AI55" s="38">
        <f>時間割配列!$J$12</f>
        <v>5</v>
      </c>
      <c r="AJ55" s="38">
        <f>時間割配列!$Q$12</f>
        <v>6</v>
      </c>
      <c r="AK55" s="38">
        <f>時間割配列!$X$12</f>
        <v>6</v>
      </c>
      <c r="AL55" s="38">
        <f>時間割配列!$AE$12</f>
        <v>6</v>
      </c>
      <c r="AM55" s="38">
        <f>時間割配列!$AL$12</f>
        <v>6</v>
      </c>
    </row>
    <row r="56" spans="1:39" ht="22.5" customHeight="1">
      <c r="A56" s="151">
        <v>9</v>
      </c>
      <c r="B56" s="155" t="s">
        <v>17</v>
      </c>
      <c r="C56" s="156" t="s">
        <v>86</v>
      </c>
      <c r="D56" s="151"/>
      <c r="E56" s="151"/>
      <c r="F56" s="151"/>
      <c r="G56" s="151"/>
      <c r="H56" s="151"/>
      <c r="I56" s="151"/>
      <c r="J56" s="37"/>
      <c r="K56" s="38">
        <v>9</v>
      </c>
      <c r="L56" s="35" t="s">
        <v>14</v>
      </c>
      <c r="M56" s="150" t="s">
        <v>741</v>
      </c>
      <c r="N56" s="38">
        <f>時間割配列!$F$12</f>
        <v>5</v>
      </c>
      <c r="O56" s="38">
        <f>時間割配列!$M$12</f>
        <v>5</v>
      </c>
      <c r="P56" s="38">
        <f>時間割配列!$T$12</f>
        <v>5</v>
      </c>
      <c r="Q56" s="38">
        <f>時間割配列!$AA$12</f>
        <v>5</v>
      </c>
      <c r="R56" s="38">
        <f>時間割配列!$AH$12</f>
        <v>5</v>
      </c>
      <c r="S56" s="38">
        <f>時間割配列!$AO$12</f>
        <v>5</v>
      </c>
      <c r="T56" s="37"/>
      <c r="U56" s="38">
        <v>9</v>
      </c>
      <c r="V56" s="35" t="s">
        <v>0</v>
      </c>
      <c r="W56" s="150" t="s">
        <v>538</v>
      </c>
      <c r="X56" s="382">
        <v>5</v>
      </c>
      <c r="Y56" s="382">
        <v>5</v>
      </c>
      <c r="Z56" s="382">
        <v>5</v>
      </c>
      <c r="AA56" s="382">
        <v>5</v>
      </c>
      <c r="AB56" s="382">
        <v>5</v>
      </c>
      <c r="AC56" s="382">
        <v>5</v>
      </c>
      <c r="AD56" s="37"/>
      <c r="AE56" s="38">
        <v>9</v>
      </c>
      <c r="AF56" s="35" t="s">
        <v>12</v>
      </c>
      <c r="AG56" s="149" t="s">
        <v>551</v>
      </c>
      <c r="AH56" s="38">
        <f>時間割配列!$D$12</f>
        <v>5</v>
      </c>
      <c r="AI56" s="38">
        <f>時間割配列!$K$12</f>
        <v>5</v>
      </c>
      <c r="AJ56" s="38">
        <f>時間割配列!$R$12</f>
        <v>5</v>
      </c>
      <c r="AK56" s="38">
        <f>時間割配列!$Y$12</f>
        <v>5</v>
      </c>
      <c r="AL56" s="38">
        <f>時間割配列!$AF$12</f>
        <v>5</v>
      </c>
      <c r="AM56" s="38">
        <f>時間割配列!$AM$12</f>
        <v>5</v>
      </c>
    </row>
    <row r="57" spans="1:39" ht="22.5" customHeight="1">
      <c r="A57" s="151">
        <v>10</v>
      </c>
      <c r="B57" s="155" t="s">
        <v>12</v>
      </c>
      <c r="C57" s="156" t="s">
        <v>86</v>
      </c>
      <c r="D57" s="151"/>
      <c r="E57" s="151"/>
      <c r="F57" s="151"/>
      <c r="G57" s="151"/>
      <c r="H57" s="151"/>
      <c r="I57" s="151"/>
      <c r="J57" s="37"/>
      <c r="K57" s="228">
        <v>10</v>
      </c>
      <c r="L57" s="229" t="s">
        <v>15</v>
      </c>
      <c r="M57" s="231"/>
      <c r="N57" s="228"/>
      <c r="O57" s="228"/>
      <c r="P57" s="228"/>
      <c r="Q57" s="228"/>
      <c r="R57" s="228"/>
      <c r="S57" s="228"/>
      <c r="T57" s="37"/>
      <c r="U57" s="228">
        <v>10</v>
      </c>
      <c r="V57" s="229" t="s">
        <v>16</v>
      </c>
      <c r="W57" s="227"/>
      <c r="X57" s="228"/>
      <c r="Y57" s="228"/>
      <c r="Z57" s="228"/>
      <c r="AA57" s="228"/>
      <c r="AB57" s="228"/>
      <c r="AC57" s="228"/>
      <c r="AD57" s="37"/>
      <c r="AE57" s="38">
        <v>10</v>
      </c>
      <c r="AF57" s="35" t="s">
        <v>13</v>
      </c>
      <c r="AG57" s="150"/>
      <c r="AH57" s="38">
        <f>時間割配列!$E$12</f>
        <v>5</v>
      </c>
      <c r="AI57" s="38">
        <f>時間割配列!$L$12</f>
        <v>5</v>
      </c>
      <c r="AJ57" s="38">
        <f>時間割配列!$S$12</f>
        <v>5</v>
      </c>
      <c r="AK57" s="38">
        <f>時間割配列!$Z$12</f>
        <v>6</v>
      </c>
      <c r="AL57" s="38">
        <f>時間割配列!$AG$12</f>
        <v>6</v>
      </c>
      <c r="AM57" s="38">
        <f>時間割配列!$AN$12</f>
        <v>6</v>
      </c>
    </row>
    <row r="58" spans="1:39" ht="22.5" customHeight="1">
      <c r="A58" s="151">
        <v>11</v>
      </c>
      <c r="B58" s="155" t="s">
        <v>13</v>
      </c>
      <c r="C58" s="156" t="s">
        <v>86</v>
      </c>
      <c r="D58" s="151"/>
      <c r="E58" s="151"/>
      <c r="F58" s="151"/>
      <c r="G58" s="151"/>
      <c r="H58" s="151"/>
      <c r="I58" s="151"/>
      <c r="J58" s="37"/>
      <c r="K58" s="228">
        <v>11</v>
      </c>
      <c r="L58" s="229" t="s">
        <v>0</v>
      </c>
      <c r="M58" s="227"/>
      <c r="N58" s="228"/>
      <c r="O58" s="228"/>
      <c r="P58" s="228"/>
      <c r="Q58" s="228"/>
      <c r="R58" s="228"/>
      <c r="S58" s="228"/>
      <c r="T58" s="37"/>
      <c r="U58" s="151">
        <v>11</v>
      </c>
      <c r="V58" s="155" t="s">
        <v>17</v>
      </c>
      <c r="W58" s="156" t="s">
        <v>539</v>
      </c>
      <c r="X58" s="151"/>
      <c r="Y58" s="151"/>
      <c r="Z58" s="151"/>
      <c r="AA58" s="151"/>
      <c r="AB58" s="151"/>
      <c r="AC58" s="151"/>
      <c r="AD58" s="37"/>
      <c r="AE58" s="38">
        <v>11</v>
      </c>
      <c r="AF58" s="35" t="s">
        <v>14</v>
      </c>
      <c r="AG58" s="386" t="s">
        <v>697</v>
      </c>
      <c r="AH58" s="38">
        <f>時間割配列!$F$12</f>
        <v>5</v>
      </c>
      <c r="AI58" s="38">
        <f>時間割配列!$M$12</f>
        <v>5</v>
      </c>
      <c r="AJ58" s="38">
        <f>時間割配列!$T$12</f>
        <v>5</v>
      </c>
      <c r="AK58" s="382">
        <v>6</v>
      </c>
      <c r="AL58" s="382">
        <v>6</v>
      </c>
      <c r="AM58" s="382">
        <v>6</v>
      </c>
    </row>
    <row r="59" spans="1:39" ht="22.5" customHeight="1">
      <c r="A59" s="151">
        <v>12</v>
      </c>
      <c r="B59" s="155" t="s">
        <v>14</v>
      </c>
      <c r="C59" s="156" t="s">
        <v>86</v>
      </c>
      <c r="D59" s="151"/>
      <c r="E59" s="151"/>
      <c r="F59" s="151"/>
      <c r="G59" s="151"/>
      <c r="H59" s="151"/>
      <c r="I59" s="151"/>
      <c r="J59" s="37"/>
      <c r="K59" s="38">
        <v>12</v>
      </c>
      <c r="L59" s="35" t="s">
        <v>16</v>
      </c>
      <c r="M59" s="150"/>
      <c r="N59" s="38">
        <f>時間割配列!$B$12</f>
        <v>5</v>
      </c>
      <c r="O59" s="38">
        <f>時間割配列!$I$12</f>
        <v>6</v>
      </c>
      <c r="P59" s="38">
        <f>時間割配列!$P$12</f>
        <v>6</v>
      </c>
      <c r="Q59" s="38">
        <f>時間割配列!$W$12</f>
        <v>6</v>
      </c>
      <c r="R59" s="38">
        <f>時間割配列!$AD$12</f>
        <v>6</v>
      </c>
      <c r="S59" s="38">
        <f>時間割配列!$AK$12</f>
        <v>6</v>
      </c>
      <c r="T59" s="37"/>
      <c r="U59" s="151">
        <v>12</v>
      </c>
      <c r="V59" s="155" t="s">
        <v>12</v>
      </c>
      <c r="W59" s="153" t="s">
        <v>540</v>
      </c>
      <c r="X59" s="151"/>
      <c r="Y59" s="151"/>
      <c r="Z59" s="151"/>
      <c r="AA59" s="151"/>
      <c r="AB59" s="151"/>
      <c r="AC59" s="151"/>
      <c r="AD59" s="37"/>
      <c r="AE59" s="228">
        <v>12</v>
      </c>
      <c r="AF59" s="229" t="s">
        <v>15</v>
      </c>
      <c r="AG59" s="227"/>
      <c r="AH59" s="228"/>
      <c r="AI59" s="228"/>
      <c r="AJ59" s="228"/>
      <c r="AK59" s="228"/>
      <c r="AL59" s="228"/>
      <c r="AM59" s="228"/>
    </row>
    <row r="60" spans="1:39" ht="22.5" customHeight="1">
      <c r="A60" s="151">
        <v>13</v>
      </c>
      <c r="B60" s="155" t="s">
        <v>15</v>
      </c>
      <c r="C60" s="156" t="s">
        <v>86</v>
      </c>
      <c r="D60" s="151"/>
      <c r="E60" s="151"/>
      <c r="F60" s="151"/>
      <c r="G60" s="151"/>
      <c r="H60" s="151"/>
      <c r="I60" s="151"/>
      <c r="J60" s="37"/>
      <c r="K60" s="38">
        <v>13</v>
      </c>
      <c r="L60" s="35" t="s">
        <v>17</v>
      </c>
      <c r="M60" s="150"/>
      <c r="N60" s="38">
        <f>時間割配列!$C$12</f>
        <v>5</v>
      </c>
      <c r="O60" s="38">
        <f>時間割配列!$J$12</f>
        <v>5</v>
      </c>
      <c r="P60" s="38">
        <f>時間割配列!$Q$12</f>
        <v>6</v>
      </c>
      <c r="Q60" s="38">
        <f>時間割配列!$X$12</f>
        <v>6</v>
      </c>
      <c r="R60" s="38">
        <f>時間割配列!$AE$12</f>
        <v>6</v>
      </c>
      <c r="S60" s="38">
        <f>時間割配列!$AL$12</f>
        <v>6</v>
      </c>
      <c r="T60" s="37"/>
      <c r="U60" s="38">
        <v>13</v>
      </c>
      <c r="V60" s="35" t="s">
        <v>13</v>
      </c>
      <c r="W60" s="149" t="s">
        <v>513</v>
      </c>
      <c r="X60" s="38">
        <f>時間割配列!$E$12</f>
        <v>5</v>
      </c>
      <c r="Y60" s="38">
        <f>時間割配列!$L$12</f>
        <v>5</v>
      </c>
      <c r="Z60" s="38">
        <f>時間割配列!$S$12</f>
        <v>5</v>
      </c>
      <c r="AA60" s="38">
        <f>時間割配列!$Z$12</f>
        <v>6</v>
      </c>
      <c r="AB60" s="38">
        <f>時間割配列!$AG$12</f>
        <v>6</v>
      </c>
      <c r="AC60" s="38">
        <f>時間割配列!$AN$12</f>
        <v>6</v>
      </c>
      <c r="AD60" s="37"/>
      <c r="AE60" s="228">
        <v>13</v>
      </c>
      <c r="AF60" s="229" t="s">
        <v>0</v>
      </c>
      <c r="AG60" s="231"/>
      <c r="AH60" s="228"/>
      <c r="AI60" s="228"/>
      <c r="AJ60" s="228"/>
      <c r="AK60" s="228"/>
      <c r="AL60" s="228"/>
      <c r="AM60" s="228"/>
    </row>
    <row r="61" spans="1:39" ht="22.5" customHeight="1">
      <c r="A61" s="151">
        <v>14</v>
      </c>
      <c r="B61" s="155" t="s">
        <v>0</v>
      </c>
      <c r="C61" s="156" t="s">
        <v>86</v>
      </c>
      <c r="D61" s="151"/>
      <c r="E61" s="151"/>
      <c r="F61" s="151"/>
      <c r="G61" s="151"/>
      <c r="H61" s="151"/>
      <c r="I61" s="151"/>
      <c r="J61" s="37"/>
      <c r="K61" s="38">
        <v>14</v>
      </c>
      <c r="L61" s="35" t="s">
        <v>12</v>
      </c>
      <c r="M61" s="150"/>
      <c r="N61" s="38">
        <f>時間割配列!$D$12</f>
        <v>5</v>
      </c>
      <c r="O61" s="38">
        <f>時間割配列!$K$12</f>
        <v>5</v>
      </c>
      <c r="P61" s="38">
        <f>時間割配列!$R$12</f>
        <v>5</v>
      </c>
      <c r="Q61" s="38">
        <f>時間割配列!$Y$12</f>
        <v>5</v>
      </c>
      <c r="R61" s="38">
        <f>時間割配列!$AF$12</f>
        <v>5</v>
      </c>
      <c r="S61" s="38">
        <f>時間割配列!$AM$12</f>
        <v>5</v>
      </c>
      <c r="T61" s="37"/>
      <c r="U61" s="38">
        <v>14</v>
      </c>
      <c r="V61" s="35" t="s">
        <v>14</v>
      </c>
      <c r="W61" s="150" t="s">
        <v>743</v>
      </c>
      <c r="X61" s="38">
        <f>時間割配列!$F$12</f>
        <v>5</v>
      </c>
      <c r="Y61" s="38">
        <f>時間割配列!$M$12</f>
        <v>5</v>
      </c>
      <c r="Z61" s="38">
        <f>時間割配列!$T$12</f>
        <v>5</v>
      </c>
      <c r="AA61" s="38">
        <f>時間割配列!$AA$12</f>
        <v>5</v>
      </c>
      <c r="AB61" s="38">
        <f>時間割配列!$AH$12</f>
        <v>5</v>
      </c>
      <c r="AC61" s="38">
        <f>時間割配列!$AO$12</f>
        <v>5</v>
      </c>
      <c r="AD61" s="37"/>
      <c r="AE61" s="38">
        <v>14</v>
      </c>
      <c r="AF61" s="35" t="s">
        <v>16</v>
      </c>
      <c r="AG61" s="150"/>
      <c r="AH61" s="38">
        <f>時間割配列!$B$12</f>
        <v>5</v>
      </c>
      <c r="AI61" s="38">
        <f>時間割配列!$I$12</f>
        <v>6</v>
      </c>
      <c r="AJ61" s="38">
        <f>時間割配列!$P$12</f>
        <v>6</v>
      </c>
      <c r="AK61" s="38">
        <f>時間割配列!$W$12</f>
        <v>6</v>
      </c>
      <c r="AL61" s="38">
        <f>時間割配列!$AD$12</f>
        <v>6</v>
      </c>
      <c r="AM61" s="38">
        <f>時間割配列!$AK$12</f>
        <v>6</v>
      </c>
    </row>
    <row r="62" spans="1:39" ht="22.5" customHeight="1">
      <c r="A62" s="151">
        <v>15</v>
      </c>
      <c r="B62" s="155" t="s">
        <v>16</v>
      </c>
      <c r="C62" s="156" t="s">
        <v>86</v>
      </c>
      <c r="D62" s="151"/>
      <c r="E62" s="151"/>
      <c r="F62" s="151"/>
      <c r="G62" s="151"/>
      <c r="H62" s="151"/>
      <c r="I62" s="151"/>
      <c r="J62" s="37"/>
      <c r="K62" s="38">
        <v>15</v>
      </c>
      <c r="L62" s="35" t="s">
        <v>13</v>
      </c>
      <c r="M62" s="150"/>
      <c r="N62" s="38">
        <f>時間割配列!$E$12</f>
        <v>5</v>
      </c>
      <c r="O62" s="38">
        <f>時間割配列!$L$12</f>
        <v>5</v>
      </c>
      <c r="P62" s="38">
        <f>時間割配列!$S$12</f>
        <v>5</v>
      </c>
      <c r="Q62" s="38">
        <f>時間割配列!$Z$12</f>
        <v>6</v>
      </c>
      <c r="R62" s="38">
        <f>時間割配列!$AG$12</f>
        <v>6</v>
      </c>
      <c r="S62" s="38">
        <f>時間割配列!$AN$12</f>
        <v>6</v>
      </c>
      <c r="T62" s="37"/>
      <c r="U62" s="228">
        <v>15</v>
      </c>
      <c r="V62" s="229" t="s">
        <v>15</v>
      </c>
      <c r="W62" s="231"/>
      <c r="X62" s="228"/>
      <c r="Y62" s="228"/>
      <c r="Z62" s="228"/>
      <c r="AA62" s="228"/>
      <c r="AB62" s="228"/>
      <c r="AC62" s="228"/>
      <c r="AD62" s="37"/>
      <c r="AE62" s="38">
        <v>15</v>
      </c>
      <c r="AF62" s="35" t="s">
        <v>17</v>
      </c>
      <c r="AG62" s="150" t="s">
        <v>692</v>
      </c>
      <c r="AH62" s="38">
        <f>時間割配列!$C$12</f>
        <v>5</v>
      </c>
      <c r="AI62" s="38">
        <f>時間割配列!$J$12</f>
        <v>5</v>
      </c>
      <c r="AJ62" s="382">
        <v>5</v>
      </c>
      <c r="AK62" s="382">
        <v>5</v>
      </c>
      <c r="AL62" s="382">
        <v>5</v>
      </c>
      <c r="AM62" s="382">
        <v>5</v>
      </c>
    </row>
    <row r="63" spans="1:39" ht="22.5" customHeight="1">
      <c r="A63" s="151">
        <v>16</v>
      </c>
      <c r="B63" s="155" t="s">
        <v>17</v>
      </c>
      <c r="C63" s="156" t="s">
        <v>86</v>
      </c>
      <c r="D63" s="151"/>
      <c r="E63" s="151"/>
      <c r="F63" s="151"/>
      <c r="G63" s="151"/>
      <c r="H63" s="151"/>
      <c r="I63" s="151"/>
      <c r="J63" s="37"/>
      <c r="K63" s="38">
        <v>16</v>
      </c>
      <c r="L63" s="35" t="s">
        <v>14</v>
      </c>
      <c r="M63" s="150"/>
      <c r="N63" s="38">
        <f>時間割配列!$F$12</f>
        <v>5</v>
      </c>
      <c r="O63" s="38">
        <f>時間割配列!$M$12</f>
        <v>5</v>
      </c>
      <c r="P63" s="38">
        <f>時間割配列!$T$12</f>
        <v>5</v>
      </c>
      <c r="Q63" s="38">
        <f>時間割配列!$AA$12</f>
        <v>5</v>
      </c>
      <c r="R63" s="38">
        <f>時間割配列!$AH$12</f>
        <v>5</v>
      </c>
      <c r="S63" s="38">
        <f>時間割配列!$AO$12</f>
        <v>5</v>
      </c>
      <c r="T63" s="37"/>
      <c r="U63" s="228">
        <v>16</v>
      </c>
      <c r="V63" s="229" t="s">
        <v>0</v>
      </c>
      <c r="W63" s="227"/>
      <c r="X63" s="228"/>
      <c r="Y63" s="228"/>
      <c r="Z63" s="228"/>
      <c r="AA63" s="228"/>
      <c r="AB63" s="228"/>
      <c r="AC63" s="228"/>
      <c r="AD63" s="37"/>
      <c r="AE63" s="38">
        <v>16</v>
      </c>
      <c r="AF63" s="35" t="s">
        <v>12</v>
      </c>
      <c r="AG63" s="150" t="s">
        <v>552</v>
      </c>
      <c r="AH63" s="38">
        <f>時間割配列!$D$12</f>
        <v>5</v>
      </c>
      <c r="AI63" s="38">
        <f>時間割配列!$K$12</f>
        <v>5</v>
      </c>
      <c r="AJ63" s="38">
        <f>時間割配列!$R$12</f>
        <v>5</v>
      </c>
      <c r="AK63" s="38">
        <f>時間割配列!$Y$12</f>
        <v>5</v>
      </c>
      <c r="AL63" s="38">
        <f>時間割配列!$AF$12</f>
        <v>5</v>
      </c>
      <c r="AM63" s="38">
        <f>時間割配列!$AM$12</f>
        <v>5</v>
      </c>
    </row>
    <row r="64" spans="1:39" ht="22.5" customHeight="1">
      <c r="A64" s="151">
        <v>17</v>
      </c>
      <c r="B64" s="155" t="s">
        <v>12</v>
      </c>
      <c r="C64" s="227" t="s">
        <v>528</v>
      </c>
      <c r="D64" s="151"/>
      <c r="E64" s="151"/>
      <c r="F64" s="151"/>
      <c r="G64" s="151"/>
      <c r="H64" s="151"/>
      <c r="I64" s="151"/>
      <c r="J64" s="37"/>
      <c r="K64" s="228">
        <v>17</v>
      </c>
      <c r="L64" s="229" t="s">
        <v>15</v>
      </c>
      <c r="M64" s="227"/>
      <c r="N64" s="228"/>
      <c r="O64" s="228"/>
      <c r="P64" s="228"/>
      <c r="Q64" s="228"/>
      <c r="R64" s="228"/>
      <c r="S64" s="228"/>
      <c r="T64" s="37"/>
      <c r="U64" s="38">
        <v>17</v>
      </c>
      <c r="V64" s="35" t="s">
        <v>16</v>
      </c>
      <c r="W64" s="150"/>
      <c r="X64" s="38">
        <f>時間割配列!$B$12</f>
        <v>5</v>
      </c>
      <c r="Y64" s="38">
        <f>時間割配列!$I$12</f>
        <v>6</v>
      </c>
      <c r="Z64" s="38">
        <f>時間割配列!$P$12</f>
        <v>6</v>
      </c>
      <c r="AA64" s="38">
        <f>時間割配列!$W$12</f>
        <v>6</v>
      </c>
      <c r="AB64" s="38">
        <f>時間割配列!$AD$12</f>
        <v>6</v>
      </c>
      <c r="AC64" s="38">
        <f>時間割配列!$AK$12</f>
        <v>6</v>
      </c>
      <c r="AD64" s="37"/>
      <c r="AE64" s="38">
        <v>17</v>
      </c>
      <c r="AF64" s="35" t="s">
        <v>13</v>
      </c>
      <c r="AG64" s="150"/>
      <c r="AH64" s="38">
        <f>時間割配列!$E$12</f>
        <v>5</v>
      </c>
      <c r="AI64" s="38">
        <f>時間割配列!$L$12</f>
        <v>5</v>
      </c>
      <c r="AJ64" s="38">
        <f>時間割配列!$S$12</f>
        <v>5</v>
      </c>
      <c r="AK64" s="38">
        <f>時間割配列!$Z$12</f>
        <v>6</v>
      </c>
      <c r="AL64" s="38">
        <f>時間割配列!$AG$12</f>
        <v>6</v>
      </c>
      <c r="AM64" s="38">
        <f>時間割配列!$AN$12</f>
        <v>6</v>
      </c>
    </row>
    <row r="65" spans="1:39" ht="22.5" customHeight="1">
      <c r="A65" s="151">
        <v>18</v>
      </c>
      <c r="B65" s="155" t="s">
        <v>13</v>
      </c>
      <c r="C65" s="156"/>
      <c r="D65" s="151"/>
      <c r="E65" s="151"/>
      <c r="F65" s="151"/>
      <c r="G65" s="151"/>
      <c r="H65" s="151"/>
      <c r="I65" s="151"/>
      <c r="J65" s="37"/>
      <c r="K65" s="228">
        <v>18</v>
      </c>
      <c r="L65" s="229" t="s">
        <v>0</v>
      </c>
      <c r="M65" s="227"/>
      <c r="N65" s="228"/>
      <c r="O65" s="228"/>
      <c r="P65" s="228"/>
      <c r="Q65" s="232"/>
      <c r="R65" s="232"/>
      <c r="S65" s="327"/>
      <c r="T65" s="37"/>
      <c r="U65" s="38">
        <v>18</v>
      </c>
      <c r="V65" s="35" t="s">
        <v>17</v>
      </c>
      <c r="W65" s="150" t="s">
        <v>541</v>
      </c>
      <c r="X65" s="38">
        <f>時間割配列!$C$12</f>
        <v>5</v>
      </c>
      <c r="Y65" s="38">
        <f>時間割配列!$J$12</f>
        <v>5</v>
      </c>
      <c r="Z65" s="38">
        <f>時間割配列!$Q$12</f>
        <v>6</v>
      </c>
      <c r="AA65" s="38">
        <f>時間割配列!$X$12</f>
        <v>6</v>
      </c>
      <c r="AB65" s="38">
        <f>時間割配列!$AE$12</f>
        <v>6</v>
      </c>
      <c r="AC65" s="38">
        <f>時間割配列!$AL$12</f>
        <v>6</v>
      </c>
      <c r="AD65" s="37"/>
      <c r="AE65" s="38">
        <v>18</v>
      </c>
      <c r="AF65" s="35" t="s">
        <v>14</v>
      </c>
      <c r="AG65" s="150" t="s">
        <v>698</v>
      </c>
      <c r="AH65" s="38">
        <f>時間割配列!$F$12</f>
        <v>5</v>
      </c>
      <c r="AI65" s="38">
        <f>時間割配列!$M$12</f>
        <v>5</v>
      </c>
      <c r="AJ65" s="382">
        <v>6</v>
      </c>
      <c r="AK65" s="382">
        <v>6</v>
      </c>
      <c r="AL65" s="382">
        <v>6</v>
      </c>
      <c r="AM65" s="382">
        <v>6</v>
      </c>
    </row>
    <row r="66" spans="1:39" ht="22.5" customHeight="1">
      <c r="A66" s="151">
        <v>19</v>
      </c>
      <c r="B66" s="155" t="s">
        <v>14</v>
      </c>
      <c r="C66" s="156"/>
      <c r="D66" s="151"/>
      <c r="E66" s="151"/>
      <c r="F66" s="151"/>
      <c r="G66" s="151"/>
      <c r="H66" s="151"/>
      <c r="I66" s="151"/>
      <c r="J66" s="37"/>
      <c r="K66" s="228">
        <v>19</v>
      </c>
      <c r="L66" s="229" t="s">
        <v>16</v>
      </c>
      <c r="M66" s="227" t="s">
        <v>545</v>
      </c>
      <c r="N66" s="234"/>
      <c r="O66" s="234"/>
      <c r="P66" s="234"/>
      <c r="Q66" s="234"/>
      <c r="R66" s="234"/>
      <c r="S66" s="234"/>
      <c r="T66" s="37"/>
      <c r="U66" s="38">
        <v>19</v>
      </c>
      <c r="V66" s="35" t="s">
        <v>12</v>
      </c>
      <c r="W66" s="150" t="s">
        <v>742</v>
      </c>
      <c r="X66" s="38">
        <f>時間割配列!$D$12</f>
        <v>5</v>
      </c>
      <c r="Y66" s="38">
        <f>時間割配列!$K$12</f>
        <v>5</v>
      </c>
      <c r="Z66" s="38">
        <f>時間割配列!$R$12</f>
        <v>5</v>
      </c>
      <c r="AA66" s="38">
        <f>時間割配列!$Y$12</f>
        <v>5</v>
      </c>
      <c r="AB66" s="38">
        <f>時間割配列!$AF$12</f>
        <v>5</v>
      </c>
      <c r="AC66" s="38">
        <f>時間割配列!$AM$12</f>
        <v>5</v>
      </c>
      <c r="AD66" s="37"/>
      <c r="AE66" s="228">
        <v>19</v>
      </c>
      <c r="AF66" s="229" t="s">
        <v>15</v>
      </c>
      <c r="AG66" s="227"/>
      <c r="AH66" s="228"/>
      <c r="AI66" s="228"/>
      <c r="AJ66" s="228"/>
      <c r="AK66" s="228"/>
      <c r="AL66" s="228"/>
      <c r="AM66" s="228"/>
    </row>
    <row r="67" spans="1:39" ht="22.5" customHeight="1">
      <c r="A67" s="151">
        <v>20</v>
      </c>
      <c r="B67" s="155" t="s">
        <v>15</v>
      </c>
      <c r="C67" s="156"/>
      <c r="D67" s="151"/>
      <c r="E67" s="151"/>
      <c r="F67" s="151"/>
      <c r="G67" s="151"/>
      <c r="H67" s="151"/>
      <c r="I67" s="151"/>
      <c r="J67" s="37"/>
      <c r="K67" s="38">
        <v>20</v>
      </c>
      <c r="L67" s="35" t="s">
        <v>17</v>
      </c>
      <c r="M67" s="150" t="s">
        <v>688</v>
      </c>
      <c r="N67" s="38">
        <f>時間割配列!$C$12</f>
        <v>5</v>
      </c>
      <c r="O67" s="385">
        <v>6</v>
      </c>
      <c r="P67" s="385">
        <f>時間割配列!$Q$12</f>
        <v>6</v>
      </c>
      <c r="Q67" s="385">
        <f>時間割配列!$X$12</f>
        <v>6</v>
      </c>
      <c r="R67" s="385">
        <f>時間割配列!$AE$12</f>
        <v>6</v>
      </c>
      <c r="S67" s="385">
        <f>時間割配列!$AL$12</f>
        <v>6</v>
      </c>
      <c r="T67" s="37"/>
      <c r="U67" s="38">
        <v>20</v>
      </c>
      <c r="V67" s="35" t="s">
        <v>13</v>
      </c>
      <c r="W67" s="150"/>
      <c r="X67" s="38">
        <f>時間割配列!$E$12</f>
        <v>5</v>
      </c>
      <c r="Y67" s="38">
        <f>時間割配列!$L$12</f>
        <v>5</v>
      </c>
      <c r="Z67" s="38">
        <f>時間割配列!$S$12</f>
        <v>5</v>
      </c>
      <c r="AA67" s="38">
        <f>時間割配列!$Z$12</f>
        <v>6</v>
      </c>
      <c r="AB67" s="38">
        <f>時間割配列!$AG$12</f>
        <v>6</v>
      </c>
      <c r="AC67" s="38">
        <f>時間割配列!$AN$12</f>
        <v>6</v>
      </c>
      <c r="AD67" s="37"/>
      <c r="AE67" s="228">
        <v>20</v>
      </c>
      <c r="AF67" s="229" t="s">
        <v>0</v>
      </c>
      <c r="AG67" s="227" t="s">
        <v>548</v>
      </c>
      <c r="AH67" s="228"/>
      <c r="AI67" s="228"/>
      <c r="AJ67" s="228"/>
      <c r="AK67" s="228"/>
      <c r="AL67" s="228"/>
      <c r="AM67" s="228"/>
    </row>
    <row r="68" spans="1:39" ht="22.5" customHeight="1">
      <c r="A68" s="228">
        <v>21</v>
      </c>
      <c r="B68" s="155" t="s">
        <v>0</v>
      </c>
      <c r="C68" s="156"/>
      <c r="D68" s="151"/>
      <c r="E68" s="151"/>
      <c r="F68" s="151"/>
      <c r="G68" s="151"/>
      <c r="H68" s="151"/>
      <c r="I68" s="151"/>
      <c r="J68" s="37"/>
      <c r="K68" s="38">
        <v>21</v>
      </c>
      <c r="L68" s="35" t="s">
        <v>12</v>
      </c>
      <c r="M68" s="150" t="s">
        <v>501</v>
      </c>
      <c r="N68" s="38">
        <f>時間割配列!$D$12</f>
        <v>5</v>
      </c>
      <c r="O68" s="38">
        <f>時間割配列!$K$12</f>
        <v>5</v>
      </c>
      <c r="P68" s="38">
        <f>時間割配列!$R$12</f>
        <v>5</v>
      </c>
      <c r="Q68" s="38">
        <f>時間割配列!$Y$12</f>
        <v>5</v>
      </c>
      <c r="R68" s="38">
        <f>時間割配列!$AF$12</f>
        <v>5</v>
      </c>
      <c r="S68" s="38">
        <f>時間割配列!$AM$12</f>
        <v>5</v>
      </c>
      <c r="T68" s="37"/>
      <c r="U68" s="38">
        <v>21</v>
      </c>
      <c r="V68" s="35" t="s">
        <v>14</v>
      </c>
      <c r="W68" s="150" t="s">
        <v>691</v>
      </c>
      <c r="X68" s="38">
        <f>時間割配列!$F$12</f>
        <v>5</v>
      </c>
      <c r="Y68" s="38">
        <f>時間割配列!$M$12</f>
        <v>5</v>
      </c>
      <c r="Z68" s="38">
        <f>時間割配列!$T$12</f>
        <v>5</v>
      </c>
      <c r="AA68" s="38">
        <f>時間割配列!$AA$12</f>
        <v>5</v>
      </c>
      <c r="AB68" s="38">
        <f>時間割配列!$AH$12</f>
        <v>5</v>
      </c>
      <c r="AC68" s="38">
        <f>時間割配列!$AO$12</f>
        <v>5</v>
      </c>
      <c r="AD68" s="37"/>
      <c r="AE68" s="38">
        <v>21</v>
      </c>
      <c r="AF68" s="35" t="s">
        <v>16</v>
      </c>
      <c r="AG68" s="150"/>
      <c r="AH68" s="38">
        <f>時間割配列!$B$12</f>
        <v>5</v>
      </c>
      <c r="AI68" s="38">
        <f>時間割配列!$I$12</f>
        <v>6</v>
      </c>
      <c r="AJ68" s="38">
        <f>時間割配列!$P$12</f>
        <v>6</v>
      </c>
      <c r="AK68" s="38">
        <f>時間割配列!$W$12</f>
        <v>6</v>
      </c>
      <c r="AL68" s="38">
        <f>時間割配列!$AD$12</f>
        <v>6</v>
      </c>
      <c r="AM68" s="38">
        <f>時間割配列!$AK$12</f>
        <v>6</v>
      </c>
    </row>
    <row r="69" spans="1:39" ht="22.5" customHeight="1">
      <c r="A69" s="228">
        <v>22</v>
      </c>
      <c r="B69" s="155" t="s">
        <v>16</v>
      </c>
      <c r="C69" s="156"/>
      <c r="D69" s="151"/>
      <c r="E69" s="151"/>
      <c r="F69" s="151"/>
      <c r="G69" s="151"/>
      <c r="H69" s="151"/>
      <c r="I69" s="151"/>
      <c r="J69" s="37"/>
      <c r="K69" s="228">
        <v>22</v>
      </c>
      <c r="L69" s="229" t="s">
        <v>13</v>
      </c>
      <c r="M69" s="227" t="s">
        <v>546</v>
      </c>
      <c r="N69" s="234"/>
      <c r="O69" s="234"/>
      <c r="P69" s="234"/>
      <c r="Q69" s="234"/>
      <c r="R69" s="234"/>
      <c r="S69" s="234"/>
      <c r="T69" s="37"/>
      <c r="U69" s="228">
        <v>22</v>
      </c>
      <c r="V69" s="229" t="s">
        <v>15</v>
      </c>
      <c r="W69" s="227"/>
      <c r="X69" s="228"/>
      <c r="Y69" s="228"/>
      <c r="Z69" s="228"/>
      <c r="AA69" s="228"/>
      <c r="AB69" s="228"/>
      <c r="AC69" s="228"/>
      <c r="AD69" s="37"/>
      <c r="AE69" s="38">
        <v>22</v>
      </c>
      <c r="AF69" s="35" t="s">
        <v>17</v>
      </c>
      <c r="AG69" s="150"/>
      <c r="AH69" s="38">
        <f>時間割配列!$C$12</f>
        <v>5</v>
      </c>
      <c r="AI69" s="38">
        <f>時間割配列!$J$12</f>
        <v>5</v>
      </c>
      <c r="AJ69" s="38">
        <f>時間割配列!$Q$12</f>
        <v>6</v>
      </c>
      <c r="AK69" s="38">
        <f>時間割配列!$X$12</f>
        <v>6</v>
      </c>
      <c r="AL69" s="38">
        <f>時間割配列!$AE$12</f>
        <v>6</v>
      </c>
      <c r="AM69" s="38">
        <f>時間割配列!$AL$12</f>
        <v>6</v>
      </c>
    </row>
    <row r="70" spans="1:39" ht="22.5" customHeight="1">
      <c r="A70" s="151">
        <v>23</v>
      </c>
      <c r="B70" s="155" t="s">
        <v>17</v>
      </c>
      <c r="C70" s="156"/>
      <c r="D70" s="154"/>
      <c r="E70" s="154"/>
      <c r="F70" s="154"/>
      <c r="G70" s="154"/>
      <c r="H70" s="154"/>
      <c r="I70" s="154"/>
      <c r="J70" s="157"/>
      <c r="K70" s="38">
        <v>23</v>
      </c>
      <c r="L70" s="35" t="s">
        <v>14</v>
      </c>
      <c r="M70" s="150" t="s">
        <v>533</v>
      </c>
      <c r="N70" s="38">
        <f>時間割配列!$F$12</f>
        <v>5</v>
      </c>
      <c r="O70" s="38">
        <f>時間割配列!$M$12</f>
        <v>5</v>
      </c>
      <c r="P70" s="38">
        <f>時間割配列!$T$12</f>
        <v>5</v>
      </c>
      <c r="Q70" s="38">
        <f>時間割配列!$AA$12</f>
        <v>5</v>
      </c>
      <c r="R70" s="382">
        <v>6</v>
      </c>
      <c r="S70" s="382">
        <v>6</v>
      </c>
      <c r="T70" s="37"/>
      <c r="U70" s="228">
        <v>23</v>
      </c>
      <c r="V70" s="229" t="s">
        <v>0</v>
      </c>
      <c r="W70" s="227"/>
      <c r="X70" s="228"/>
      <c r="Y70" s="228"/>
      <c r="Z70" s="228"/>
      <c r="AA70" s="228"/>
      <c r="AB70" s="228"/>
      <c r="AC70" s="228"/>
      <c r="AD70" s="37"/>
      <c r="AE70" s="151">
        <v>23</v>
      </c>
      <c r="AF70" s="155" t="s">
        <v>12</v>
      </c>
      <c r="AG70" s="156" t="s">
        <v>549</v>
      </c>
      <c r="AH70" s="151"/>
      <c r="AI70" s="151"/>
      <c r="AJ70" s="151"/>
      <c r="AK70" s="151"/>
      <c r="AL70" s="151"/>
      <c r="AM70" s="151"/>
    </row>
    <row r="71" spans="1:39" ht="22.5" customHeight="1">
      <c r="A71" s="228">
        <v>24</v>
      </c>
      <c r="B71" s="155" t="s">
        <v>12</v>
      </c>
      <c r="C71" s="227"/>
      <c r="D71" s="234"/>
      <c r="E71" s="234"/>
      <c r="F71" s="234"/>
      <c r="G71" s="234"/>
      <c r="H71" s="234"/>
      <c r="I71" s="234"/>
      <c r="J71" s="37"/>
      <c r="K71" s="38">
        <v>24</v>
      </c>
      <c r="L71" s="35" t="s">
        <v>15</v>
      </c>
      <c r="M71" s="150" t="s">
        <v>534</v>
      </c>
      <c r="N71" s="38">
        <v>5</v>
      </c>
      <c r="O71" s="38">
        <v>5</v>
      </c>
      <c r="P71" s="38">
        <v>5</v>
      </c>
      <c r="Q71" s="38">
        <v>5</v>
      </c>
      <c r="R71" s="38">
        <v>5</v>
      </c>
      <c r="S71" s="38">
        <v>5</v>
      </c>
      <c r="T71" s="37"/>
      <c r="U71" s="38">
        <v>24</v>
      </c>
      <c r="V71" s="35" t="s">
        <v>16</v>
      </c>
      <c r="W71" s="150" t="s">
        <v>696</v>
      </c>
      <c r="X71" s="38">
        <f>時間割配列!$B$12</f>
        <v>5</v>
      </c>
      <c r="Y71" s="38">
        <f>時間割配列!$I$12</f>
        <v>6</v>
      </c>
      <c r="Z71" s="38">
        <f>時間割配列!$P$12</f>
        <v>6</v>
      </c>
      <c r="AA71" s="38">
        <f>時間割配列!$W$12</f>
        <v>6</v>
      </c>
      <c r="AB71" s="38">
        <f>時間割配列!$AD$12</f>
        <v>6</v>
      </c>
      <c r="AC71" s="38">
        <f>時間割配列!$AK$12</f>
        <v>6</v>
      </c>
      <c r="AD71" s="37"/>
      <c r="AE71" s="38">
        <v>24</v>
      </c>
      <c r="AF71" s="35" t="s">
        <v>13</v>
      </c>
      <c r="AG71" s="150"/>
      <c r="AH71" s="38">
        <f>時間割配列!$E$12</f>
        <v>5</v>
      </c>
      <c r="AI71" s="38">
        <f>時間割配列!$L$12</f>
        <v>5</v>
      </c>
      <c r="AJ71" s="38">
        <f>時間割配列!$S$12</f>
        <v>5</v>
      </c>
      <c r="AK71" s="38">
        <f>時間割配列!$Z$12</f>
        <v>6</v>
      </c>
      <c r="AL71" s="38">
        <f>時間割配列!$AG$12</f>
        <v>6</v>
      </c>
      <c r="AM71" s="38">
        <f>時間割配列!$AN$12</f>
        <v>6</v>
      </c>
    </row>
    <row r="72" spans="1:39" ht="22.5" customHeight="1">
      <c r="A72" s="151">
        <v>25</v>
      </c>
      <c r="B72" s="155" t="s">
        <v>13</v>
      </c>
      <c r="C72" s="156"/>
      <c r="D72" s="151"/>
      <c r="E72" s="151"/>
      <c r="F72" s="151"/>
      <c r="G72" s="151"/>
      <c r="H72" s="151"/>
      <c r="I72" s="151"/>
      <c r="J72" s="37"/>
      <c r="K72" s="228">
        <v>25</v>
      </c>
      <c r="L72" s="229" t="s">
        <v>0</v>
      </c>
      <c r="M72" s="227"/>
      <c r="N72" s="228"/>
      <c r="O72" s="228"/>
      <c r="P72" s="228"/>
      <c r="Q72" s="228"/>
      <c r="R72" s="228"/>
      <c r="S72" s="228"/>
      <c r="T72" s="37"/>
      <c r="U72" s="38">
        <v>25</v>
      </c>
      <c r="V72" s="35" t="s">
        <v>17</v>
      </c>
      <c r="W72" s="150"/>
      <c r="X72" s="38">
        <f>時間割配列!$C$12</f>
        <v>5</v>
      </c>
      <c r="Y72" s="38">
        <f>時間割配列!$J$12</f>
        <v>5</v>
      </c>
      <c r="Z72" s="38">
        <f>時間割配列!$Q$12</f>
        <v>6</v>
      </c>
      <c r="AA72" s="38">
        <f>時間割配列!$X$12</f>
        <v>6</v>
      </c>
      <c r="AB72" s="38">
        <f>時間割配列!$AE$12</f>
        <v>6</v>
      </c>
      <c r="AC72" s="38">
        <f>時間割配列!$AL$12</f>
        <v>6</v>
      </c>
      <c r="AD72" s="37"/>
      <c r="AE72" s="38">
        <v>25</v>
      </c>
      <c r="AF72" s="35" t="s">
        <v>14</v>
      </c>
      <c r="AG72" s="150" t="s">
        <v>553</v>
      </c>
      <c r="AH72" s="38">
        <f>時間割配列!$F$12</f>
        <v>5</v>
      </c>
      <c r="AI72" s="38">
        <f>時間割配列!$M$12</f>
        <v>5</v>
      </c>
      <c r="AJ72" s="38">
        <f>時間割配列!$T$12</f>
        <v>5</v>
      </c>
      <c r="AK72" s="38">
        <f>時間割配列!$AA$12</f>
        <v>5</v>
      </c>
      <c r="AL72" s="38">
        <f>時間割配列!$AH$12</f>
        <v>5</v>
      </c>
      <c r="AM72" s="38">
        <f>時間割配列!$AO$12</f>
        <v>5</v>
      </c>
    </row>
    <row r="73" spans="1:39" ht="22.5" customHeight="1">
      <c r="A73" s="151">
        <v>26</v>
      </c>
      <c r="B73" s="155" t="s">
        <v>14</v>
      </c>
      <c r="C73" s="156"/>
      <c r="D73" s="151"/>
      <c r="E73" s="151"/>
      <c r="F73" s="151"/>
      <c r="G73" s="151"/>
      <c r="H73" s="151"/>
      <c r="I73" s="151"/>
      <c r="J73" s="37"/>
      <c r="K73" s="151">
        <v>26</v>
      </c>
      <c r="L73" s="155" t="s">
        <v>16</v>
      </c>
      <c r="M73" s="156" t="s">
        <v>535</v>
      </c>
      <c r="N73" s="151"/>
      <c r="O73" s="151"/>
      <c r="P73" s="151"/>
      <c r="Q73" s="151"/>
      <c r="R73" s="151"/>
      <c r="S73" s="151"/>
      <c r="T73" s="37"/>
      <c r="U73" s="38">
        <v>26</v>
      </c>
      <c r="V73" s="35" t="s">
        <v>12</v>
      </c>
      <c r="W73" s="150" t="s">
        <v>744</v>
      </c>
      <c r="X73" s="38">
        <f>時間割配列!$D$12</f>
        <v>5</v>
      </c>
      <c r="Y73" s="38">
        <f>時間割配列!$K$12</f>
        <v>5</v>
      </c>
      <c r="Z73" s="38">
        <f>時間割配列!$R$12</f>
        <v>5</v>
      </c>
      <c r="AA73" s="38">
        <f>時間割配列!$Y$12</f>
        <v>5</v>
      </c>
      <c r="AB73" s="38">
        <f>時間割配列!$AF$12</f>
        <v>5</v>
      </c>
      <c r="AC73" s="38">
        <f>時間割配列!$AM$12</f>
        <v>5</v>
      </c>
      <c r="AD73" s="37"/>
      <c r="AE73" s="228">
        <v>26</v>
      </c>
      <c r="AF73" s="229" t="s">
        <v>15</v>
      </c>
      <c r="AG73" s="227"/>
      <c r="AH73" s="228"/>
      <c r="AI73" s="228"/>
      <c r="AJ73" s="228"/>
      <c r="AK73" s="228"/>
      <c r="AL73" s="228"/>
      <c r="AM73" s="228"/>
    </row>
    <row r="74" spans="1:39" ht="22.5" customHeight="1">
      <c r="A74" s="151">
        <v>27</v>
      </c>
      <c r="B74" s="155" t="s">
        <v>15</v>
      </c>
      <c r="C74" s="156" t="s">
        <v>529</v>
      </c>
      <c r="D74" s="151"/>
      <c r="E74" s="151"/>
      <c r="F74" s="151"/>
      <c r="G74" s="151"/>
      <c r="H74" s="151"/>
      <c r="I74" s="151"/>
      <c r="J74" s="37"/>
      <c r="K74" s="38">
        <v>27</v>
      </c>
      <c r="L74" s="35" t="s">
        <v>17</v>
      </c>
      <c r="M74" s="150"/>
      <c r="N74" s="38">
        <f>時間割配列!$C$12</f>
        <v>5</v>
      </c>
      <c r="O74" s="38">
        <f>時間割配列!$J$12</f>
        <v>5</v>
      </c>
      <c r="P74" s="38">
        <f>時間割配列!$Q$12</f>
        <v>6</v>
      </c>
      <c r="Q74" s="38">
        <f>時間割配列!$X$12</f>
        <v>6</v>
      </c>
      <c r="R74" s="38">
        <f>時間割配列!$AE$12</f>
        <v>6</v>
      </c>
      <c r="S74" s="38">
        <f>時間割配列!$AL$12</f>
        <v>6</v>
      </c>
      <c r="T74" s="37"/>
      <c r="U74" s="38">
        <v>27</v>
      </c>
      <c r="V74" s="35" t="s">
        <v>13</v>
      </c>
      <c r="W74" s="150"/>
      <c r="X74" s="38">
        <f>時間割配列!$E$12</f>
        <v>5</v>
      </c>
      <c r="Y74" s="38">
        <f>時間割配列!$L$12</f>
        <v>5</v>
      </c>
      <c r="Z74" s="38">
        <f>時間割配列!$S$12</f>
        <v>5</v>
      </c>
      <c r="AA74" s="38">
        <f>時間割配列!$Z$12</f>
        <v>6</v>
      </c>
      <c r="AB74" s="38">
        <f>時間割配列!$AG$12</f>
        <v>6</v>
      </c>
      <c r="AC74" s="38">
        <f>時間割配列!$AN$12</f>
        <v>6</v>
      </c>
      <c r="AD74" s="37"/>
      <c r="AE74" s="228">
        <v>27</v>
      </c>
      <c r="AF74" s="229" t="s">
        <v>0</v>
      </c>
      <c r="AG74" s="227"/>
      <c r="AH74" s="228"/>
      <c r="AI74" s="228"/>
      <c r="AJ74" s="228"/>
      <c r="AK74" s="228"/>
      <c r="AL74" s="228"/>
      <c r="AM74" s="228"/>
    </row>
    <row r="75" spans="1:39" ht="22.5" customHeight="1">
      <c r="A75" s="151">
        <v>28</v>
      </c>
      <c r="B75" s="155" t="s">
        <v>0</v>
      </c>
      <c r="C75" s="156"/>
      <c r="D75" s="151"/>
      <c r="E75" s="151"/>
      <c r="F75" s="151"/>
      <c r="G75" s="151"/>
      <c r="H75" s="151"/>
      <c r="I75" s="151"/>
      <c r="J75" s="37"/>
      <c r="K75" s="38">
        <v>28</v>
      </c>
      <c r="L75" s="35" t="s">
        <v>12</v>
      </c>
      <c r="M75" s="150"/>
      <c r="N75" s="38">
        <f>時間割配列!$D$12</f>
        <v>5</v>
      </c>
      <c r="O75" s="38">
        <f>時間割配列!$K$12</f>
        <v>5</v>
      </c>
      <c r="P75" s="38">
        <f>時間割配列!$R$12</f>
        <v>5</v>
      </c>
      <c r="Q75" s="38">
        <f>時間割配列!$Y$12</f>
        <v>5</v>
      </c>
      <c r="R75" s="38">
        <f>時間割配列!$AF$12</f>
        <v>5</v>
      </c>
      <c r="S75" s="38">
        <f>時間割配列!$AM$12</f>
        <v>5</v>
      </c>
      <c r="T75" s="37"/>
      <c r="U75" s="38">
        <v>28</v>
      </c>
      <c r="V75" s="35" t="s">
        <v>14</v>
      </c>
      <c r="W75" s="150" t="s">
        <v>542</v>
      </c>
      <c r="X75" s="38">
        <f>時間割配列!$F$12</f>
        <v>5</v>
      </c>
      <c r="Y75" s="38">
        <f>時間割配列!$M$12</f>
        <v>5</v>
      </c>
      <c r="Z75" s="38">
        <f>時間割配列!$T$12</f>
        <v>5</v>
      </c>
      <c r="AA75" s="38">
        <f>時間割配列!$AA$12</f>
        <v>5</v>
      </c>
      <c r="AB75" s="38">
        <f>時間割配列!$AH$12</f>
        <v>5</v>
      </c>
      <c r="AC75" s="38">
        <f>時間割配列!$AO$12</f>
        <v>5</v>
      </c>
      <c r="AD75" s="37"/>
      <c r="AE75" s="38">
        <v>28</v>
      </c>
      <c r="AF75" s="35" t="s">
        <v>16</v>
      </c>
      <c r="AG75" s="150" t="s">
        <v>550</v>
      </c>
      <c r="AH75" s="38">
        <f>時間割配列!$B$12</f>
        <v>5</v>
      </c>
      <c r="AI75" s="38">
        <f>時間割配列!$I$12</f>
        <v>6</v>
      </c>
      <c r="AJ75" s="38">
        <f>時間割配列!$P$12</f>
        <v>6</v>
      </c>
      <c r="AK75" s="38">
        <f>時間割配列!$W$12</f>
        <v>6</v>
      </c>
      <c r="AL75" s="38">
        <f>時間割配列!$AD$12</f>
        <v>6</v>
      </c>
      <c r="AM75" s="38">
        <f>時間割配列!$AK$12</f>
        <v>6</v>
      </c>
    </row>
    <row r="76" spans="1:39" ht="22.5" customHeight="1">
      <c r="A76" s="38">
        <v>29</v>
      </c>
      <c r="B76" s="35" t="s">
        <v>16</v>
      </c>
      <c r="C76" s="150" t="s">
        <v>532</v>
      </c>
      <c r="D76" s="382">
        <v>3</v>
      </c>
      <c r="E76" s="382">
        <v>3</v>
      </c>
      <c r="F76" s="382">
        <v>3</v>
      </c>
      <c r="G76" s="382">
        <v>3</v>
      </c>
      <c r="H76" s="382">
        <v>3</v>
      </c>
      <c r="I76" s="382">
        <v>3</v>
      </c>
      <c r="J76" s="37"/>
      <c r="K76" s="117">
        <v>29</v>
      </c>
      <c r="L76" s="35" t="s">
        <v>13</v>
      </c>
      <c r="M76" s="150" t="s">
        <v>689</v>
      </c>
      <c r="N76" s="38">
        <f>時間割配列!$E$12</f>
        <v>5</v>
      </c>
      <c r="O76" s="38">
        <f>時間割配列!$L$12</f>
        <v>5</v>
      </c>
      <c r="P76" s="38">
        <f>時間割配列!$S$12</f>
        <v>5</v>
      </c>
      <c r="Q76" s="38">
        <f>時間割配列!$Z$12</f>
        <v>6</v>
      </c>
      <c r="R76" s="38">
        <f>時間割配列!$AG$12</f>
        <v>6</v>
      </c>
      <c r="S76" s="38">
        <f>時間割配列!$AN$12</f>
        <v>6</v>
      </c>
      <c r="T76" s="37"/>
      <c r="U76" s="228">
        <v>29</v>
      </c>
      <c r="V76" s="229" t="s">
        <v>15</v>
      </c>
      <c r="W76" s="227"/>
      <c r="X76" s="228"/>
      <c r="Y76" s="228"/>
      <c r="Z76" s="228"/>
      <c r="AA76" s="228"/>
      <c r="AB76" s="228"/>
      <c r="AC76" s="228"/>
      <c r="AD76" s="37"/>
      <c r="AE76" s="113">
        <v>29</v>
      </c>
      <c r="AF76" s="35" t="s">
        <v>17</v>
      </c>
      <c r="AG76" s="328"/>
      <c r="AH76" s="38">
        <f>時間割配列!$C$12</f>
        <v>5</v>
      </c>
      <c r="AI76" s="38">
        <f>時間割配列!$J$12</f>
        <v>5</v>
      </c>
      <c r="AJ76" s="38">
        <f>時間割配列!$Q$12</f>
        <v>6</v>
      </c>
      <c r="AK76" s="38">
        <f>時間割配列!$X$12</f>
        <v>6</v>
      </c>
      <c r="AL76" s="38">
        <f>時間割配列!$AE$12</f>
        <v>6</v>
      </c>
      <c r="AM76" s="38">
        <f>時間割配列!$AL$12</f>
        <v>6</v>
      </c>
    </row>
    <row r="77" spans="1:39" ht="22.5" customHeight="1">
      <c r="A77" s="38">
        <v>30</v>
      </c>
      <c r="B77" s="35" t="s">
        <v>17</v>
      </c>
      <c r="C77" s="150"/>
      <c r="D77" s="382">
        <v>3</v>
      </c>
      <c r="E77" s="382">
        <v>3</v>
      </c>
      <c r="F77" s="382">
        <v>3</v>
      </c>
      <c r="G77" s="382">
        <v>3</v>
      </c>
      <c r="H77" s="382">
        <v>3</v>
      </c>
      <c r="I77" s="382">
        <v>3</v>
      </c>
      <c r="J77" s="37"/>
      <c r="K77" s="117">
        <v>30</v>
      </c>
      <c r="L77" s="35" t="s">
        <v>14</v>
      </c>
      <c r="M77" s="150" t="s">
        <v>688</v>
      </c>
      <c r="N77" s="38">
        <f>時間割配列!$F$12</f>
        <v>5</v>
      </c>
      <c r="O77" s="385">
        <v>6</v>
      </c>
      <c r="P77" s="385">
        <v>6</v>
      </c>
      <c r="Q77" s="385">
        <v>6</v>
      </c>
      <c r="R77" s="385">
        <v>6</v>
      </c>
      <c r="S77" s="385">
        <v>6</v>
      </c>
      <c r="T77" s="39"/>
      <c r="U77" s="228">
        <v>30</v>
      </c>
      <c r="V77" s="229" t="s">
        <v>0</v>
      </c>
      <c r="W77" s="227"/>
      <c r="X77" s="228"/>
      <c r="Y77" s="228"/>
      <c r="Z77" s="228"/>
      <c r="AA77" s="228"/>
      <c r="AB77" s="228"/>
      <c r="AC77" s="228"/>
      <c r="AD77" s="37"/>
      <c r="AE77" s="113">
        <v>30</v>
      </c>
      <c r="AF77" s="35" t="s">
        <v>12</v>
      </c>
      <c r="AG77" s="150" t="s">
        <v>504</v>
      </c>
      <c r="AH77" s="38">
        <f>時間割配列!$D$12</f>
        <v>5</v>
      </c>
      <c r="AI77" s="38">
        <f>時間割配列!$K$12</f>
        <v>5</v>
      </c>
      <c r="AJ77" s="38">
        <f>時間割配列!$R$12</f>
        <v>5</v>
      </c>
      <c r="AK77" s="38">
        <f>時間割配列!$Y$12</f>
        <v>5</v>
      </c>
      <c r="AL77" s="38">
        <f>時間割配列!$AF$12</f>
        <v>5</v>
      </c>
      <c r="AM77" s="38">
        <f>時間割配列!$AM$12</f>
        <v>5</v>
      </c>
    </row>
    <row r="78" spans="1:39" ht="22.5" customHeight="1">
      <c r="A78" s="38">
        <v>31</v>
      </c>
      <c r="B78" s="35" t="s">
        <v>12</v>
      </c>
      <c r="C78" s="150" t="s">
        <v>715</v>
      </c>
      <c r="D78" s="38">
        <f>時間割配列!$D$12</f>
        <v>5</v>
      </c>
      <c r="E78" s="38">
        <f>時間割配列!$K$12</f>
        <v>5</v>
      </c>
      <c r="F78" s="38">
        <f>時間割配列!$R$12</f>
        <v>5</v>
      </c>
      <c r="G78" s="38">
        <f>時間割配列!$Y$12</f>
        <v>5</v>
      </c>
      <c r="H78" s="38">
        <f>時間割配列!$AF$12</f>
        <v>5</v>
      </c>
      <c r="I78" s="38">
        <f>時間割配列!$AM$12</f>
        <v>5</v>
      </c>
      <c r="J78" s="37"/>
      <c r="K78" s="33"/>
      <c r="L78" s="24" t="s">
        <v>86</v>
      </c>
      <c r="N78" s="33"/>
      <c r="O78" s="33"/>
      <c r="P78" s="33"/>
      <c r="Q78" s="33"/>
      <c r="R78" s="33"/>
      <c r="S78" s="33"/>
      <c r="T78" s="33"/>
      <c r="U78" s="38">
        <v>31</v>
      </c>
      <c r="V78" s="35" t="s">
        <v>16</v>
      </c>
      <c r="W78" s="150"/>
      <c r="X78" s="38">
        <f>時間割配列!$B$12</f>
        <v>5</v>
      </c>
      <c r="Y78" s="38">
        <f>時間割配列!$I$12</f>
        <v>6</v>
      </c>
      <c r="Z78" s="38">
        <f>時間割配列!$P$12</f>
        <v>6</v>
      </c>
      <c r="AA78" s="38">
        <f>時間割配列!$W$12</f>
        <v>6</v>
      </c>
      <c r="AB78" s="38">
        <f>時間割配列!$AD$12</f>
        <v>6</v>
      </c>
      <c r="AC78" s="38">
        <f>時間割配列!$AK$12</f>
        <v>6</v>
      </c>
      <c r="AD78" s="37"/>
      <c r="AE78" s="36"/>
      <c r="AF78" s="33"/>
      <c r="AG78" s="33"/>
      <c r="AH78" s="33"/>
      <c r="AI78" s="33"/>
      <c r="AJ78" s="33"/>
      <c r="AK78" s="33"/>
      <c r="AL78" s="33"/>
      <c r="AM78" s="33"/>
    </row>
    <row r="79" spans="1:39" ht="7.5" customHeight="1">
      <c r="A79" s="23"/>
      <c r="B79" s="23"/>
      <c r="AE79" s="22"/>
    </row>
    <row r="80" spans="1:39" ht="22.5" customHeight="1">
      <c r="A80" s="23"/>
      <c r="B80" s="118"/>
      <c r="C80" s="111" t="s">
        <v>88</v>
      </c>
      <c r="D80" s="112">
        <f t="shared" ref="D80:I80" si="37">SUM(D48:D78)</f>
        <v>11</v>
      </c>
      <c r="E80" s="112">
        <f t="shared" si="37"/>
        <v>11</v>
      </c>
      <c r="F80" s="112">
        <f t="shared" si="37"/>
        <v>11</v>
      </c>
      <c r="G80" s="112">
        <f t="shared" si="37"/>
        <v>11</v>
      </c>
      <c r="H80" s="112">
        <f t="shared" si="37"/>
        <v>11</v>
      </c>
      <c r="I80" s="112">
        <f t="shared" si="37"/>
        <v>11</v>
      </c>
      <c r="J80" s="22"/>
      <c r="L80" s="118"/>
      <c r="M80" s="111" t="s">
        <v>88</v>
      </c>
      <c r="N80" s="112">
        <f t="shared" ref="N80:S80" si="38">SUM(N48:N78)</f>
        <v>100</v>
      </c>
      <c r="O80" s="112">
        <f t="shared" si="38"/>
        <v>104</v>
      </c>
      <c r="P80" s="112">
        <f t="shared" si="38"/>
        <v>107</v>
      </c>
      <c r="Q80" s="112">
        <f t="shared" si="38"/>
        <v>111</v>
      </c>
      <c r="R80" s="112">
        <f t="shared" si="38"/>
        <v>113</v>
      </c>
      <c r="S80" s="112">
        <f t="shared" si="38"/>
        <v>113</v>
      </c>
      <c r="T80" s="22"/>
      <c r="V80" s="118"/>
      <c r="W80" s="111" t="s">
        <v>88</v>
      </c>
      <c r="X80" s="112">
        <f t="shared" ref="X80:AC80" si="39">SUM(X48:X78)</f>
        <v>95</v>
      </c>
      <c r="Y80" s="112">
        <f t="shared" si="39"/>
        <v>99</v>
      </c>
      <c r="Z80" s="112">
        <f t="shared" si="39"/>
        <v>102</v>
      </c>
      <c r="AA80" s="112">
        <f t="shared" si="39"/>
        <v>106</v>
      </c>
      <c r="AB80" s="112">
        <f t="shared" si="39"/>
        <v>107</v>
      </c>
      <c r="AC80" s="112">
        <f t="shared" si="39"/>
        <v>107</v>
      </c>
      <c r="AD80" s="22"/>
      <c r="AF80" s="118"/>
      <c r="AG80" s="111" t="s">
        <v>88</v>
      </c>
      <c r="AH80" s="112">
        <f t="shared" ref="AH80:AM80" si="40">SUM(AH48:AH78)</f>
        <v>100</v>
      </c>
      <c r="AI80" s="112">
        <f t="shared" si="40"/>
        <v>104</v>
      </c>
      <c r="AJ80" s="112">
        <f t="shared" si="40"/>
        <v>109</v>
      </c>
      <c r="AK80" s="112">
        <f t="shared" si="40"/>
        <v>113</v>
      </c>
      <c r="AL80" s="112">
        <f t="shared" si="40"/>
        <v>113</v>
      </c>
      <c r="AM80" s="112">
        <f t="shared" si="40"/>
        <v>113</v>
      </c>
    </row>
    <row r="83" spans="1:40" ht="15" hidden="1" customHeight="1">
      <c r="B83" s="119"/>
      <c r="C83" s="120" t="str">
        <f>B48</f>
        <v>月</v>
      </c>
      <c r="D83" s="121">
        <f t="shared" ref="D83:I85" si="41">COUNTA(D48,D55,D62,D69,D76)</f>
        <v>1</v>
      </c>
      <c r="E83" s="121">
        <f t="shared" si="41"/>
        <v>1</v>
      </c>
      <c r="F83" s="121">
        <f t="shared" si="41"/>
        <v>1</v>
      </c>
      <c r="G83" s="121">
        <f t="shared" si="41"/>
        <v>1</v>
      </c>
      <c r="H83" s="121">
        <f t="shared" si="41"/>
        <v>1</v>
      </c>
      <c r="I83" s="122">
        <f t="shared" si="41"/>
        <v>1</v>
      </c>
      <c r="L83" s="119"/>
      <c r="M83" s="120" t="str">
        <f>L48</f>
        <v>木</v>
      </c>
      <c r="N83" s="121">
        <f t="shared" ref="N83:S83" si="42">COUNTA(N48,N55,N62,N69,N76)</f>
        <v>4</v>
      </c>
      <c r="O83" s="121">
        <f t="shared" si="42"/>
        <v>4</v>
      </c>
      <c r="P83" s="121">
        <f t="shared" si="42"/>
        <v>4</v>
      </c>
      <c r="Q83" s="121">
        <f t="shared" si="42"/>
        <v>4</v>
      </c>
      <c r="R83" s="121">
        <f t="shared" si="42"/>
        <v>4</v>
      </c>
      <c r="S83" s="122">
        <f t="shared" si="42"/>
        <v>4</v>
      </c>
      <c r="V83" s="119"/>
      <c r="W83" s="120" t="str">
        <f>V48</f>
        <v>土</v>
      </c>
      <c r="X83" s="121">
        <f t="shared" ref="X83:AC83" si="43">COUNTA(X48,X55,X62,X69,X76)</f>
        <v>0</v>
      </c>
      <c r="Y83" s="121">
        <f t="shared" si="43"/>
        <v>0</v>
      </c>
      <c r="Z83" s="121">
        <f t="shared" si="43"/>
        <v>0</v>
      </c>
      <c r="AA83" s="121">
        <f t="shared" si="43"/>
        <v>0</v>
      </c>
      <c r="AB83" s="121">
        <f t="shared" si="43"/>
        <v>0</v>
      </c>
      <c r="AC83" s="122">
        <f t="shared" si="43"/>
        <v>0</v>
      </c>
      <c r="AF83" s="119"/>
      <c r="AG83" s="120" t="str">
        <f>AF48</f>
        <v>火</v>
      </c>
      <c r="AH83" s="121">
        <f t="shared" ref="AH83:AM83" si="44">COUNTA(AH48,AH55,AH62,AH69,AH76)</f>
        <v>5</v>
      </c>
      <c r="AI83" s="121">
        <f t="shared" si="44"/>
        <v>5</v>
      </c>
      <c r="AJ83" s="121">
        <f t="shared" si="44"/>
        <v>5</v>
      </c>
      <c r="AK83" s="121">
        <f t="shared" si="44"/>
        <v>5</v>
      </c>
      <c r="AL83" s="121">
        <f t="shared" si="44"/>
        <v>5</v>
      </c>
      <c r="AM83" s="122">
        <f t="shared" si="44"/>
        <v>5</v>
      </c>
    </row>
    <row r="84" spans="1:40" ht="15" hidden="1" customHeight="1">
      <c r="B84" s="123"/>
      <c r="C84" s="114" t="str">
        <f t="shared" ref="C84:C89" si="45">B49</f>
        <v>火</v>
      </c>
      <c r="D84" s="115">
        <f t="shared" si="41"/>
        <v>1</v>
      </c>
      <c r="E84" s="115">
        <f t="shared" si="41"/>
        <v>1</v>
      </c>
      <c r="F84" s="115">
        <f t="shared" si="41"/>
        <v>1</v>
      </c>
      <c r="G84" s="115">
        <f t="shared" si="41"/>
        <v>1</v>
      </c>
      <c r="H84" s="115">
        <f t="shared" si="41"/>
        <v>1</v>
      </c>
      <c r="I84" s="124">
        <f t="shared" si="41"/>
        <v>1</v>
      </c>
      <c r="L84" s="123"/>
      <c r="M84" s="114" t="str">
        <f t="shared" ref="M84:M89" si="46">L49</f>
        <v>金</v>
      </c>
      <c r="N84" s="115">
        <f t="shared" ref="N84:S84" si="47">COUNTA(N49,N56,N63,N70,N77)</f>
        <v>5</v>
      </c>
      <c r="O84" s="115">
        <f t="shared" si="47"/>
        <v>5</v>
      </c>
      <c r="P84" s="115">
        <f t="shared" si="47"/>
        <v>5</v>
      </c>
      <c r="Q84" s="115">
        <f t="shared" si="47"/>
        <v>5</v>
      </c>
      <c r="R84" s="115">
        <f t="shared" si="47"/>
        <v>5</v>
      </c>
      <c r="S84" s="124">
        <f t="shared" si="47"/>
        <v>5</v>
      </c>
      <c r="V84" s="123"/>
      <c r="W84" s="114" t="str">
        <f t="shared" ref="W84:W89" si="48">V49</f>
        <v>日</v>
      </c>
      <c r="X84" s="115">
        <f t="shared" ref="X84:AC84" si="49">COUNTA(X49,X56,X63,X70,X77)</f>
        <v>1</v>
      </c>
      <c r="Y84" s="115">
        <f t="shared" si="49"/>
        <v>1</v>
      </c>
      <c r="Z84" s="115">
        <f t="shared" si="49"/>
        <v>1</v>
      </c>
      <c r="AA84" s="115">
        <f t="shared" si="49"/>
        <v>1</v>
      </c>
      <c r="AB84" s="115">
        <f t="shared" si="49"/>
        <v>1</v>
      </c>
      <c r="AC84" s="124">
        <f t="shared" si="49"/>
        <v>1</v>
      </c>
      <c r="AF84" s="123"/>
      <c r="AG84" s="114" t="str">
        <f t="shared" ref="AG84:AG89" si="50">AF49</f>
        <v>水</v>
      </c>
      <c r="AH84" s="115">
        <f t="shared" ref="AH84:AM84" si="51">COUNTA(AH49,AH56,AH63,AH70,AH77)</f>
        <v>4</v>
      </c>
      <c r="AI84" s="115">
        <f t="shared" si="51"/>
        <v>4</v>
      </c>
      <c r="AJ84" s="115">
        <f t="shared" si="51"/>
        <v>4</v>
      </c>
      <c r="AK84" s="115">
        <f t="shared" si="51"/>
        <v>4</v>
      </c>
      <c r="AL84" s="115">
        <f t="shared" si="51"/>
        <v>4</v>
      </c>
      <c r="AM84" s="124">
        <f t="shared" si="51"/>
        <v>4</v>
      </c>
    </row>
    <row r="85" spans="1:40" ht="15" hidden="1" customHeight="1">
      <c r="B85" s="123" t="s">
        <v>20</v>
      </c>
      <c r="C85" s="114" t="str">
        <f t="shared" si="45"/>
        <v>水</v>
      </c>
      <c r="D85" s="115">
        <f t="shared" si="41"/>
        <v>1</v>
      </c>
      <c r="E85" s="115">
        <f t="shared" si="41"/>
        <v>1</v>
      </c>
      <c r="F85" s="115">
        <f t="shared" si="41"/>
        <v>1</v>
      </c>
      <c r="G85" s="115">
        <f t="shared" si="41"/>
        <v>1</v>
      </c>
      <c r="H85" s="115">
        <f t="shared" si="41"/>
        <v>1</v>
      </c>
      <c r="I85" s="124">
        <f t="shared" si="41"/>
        <v>1</v>
      </c>
      <c r="L85" s="123" t="s">
        <v>20</v>
      </c>
      <c r="M85" s="114" t="str">
        <f t="shared" si="46"/>
        <v>土</v>
      </c>
      <c r="N85" s="115">
        <f t="shared" ref="N85:S85" si="52">COUNTA(N50,N57,N64,N71,N78)</f>
        <v>1</v>
      </c>
      <c r="O85" s="115">
        <f t="shared" si="52"/>
        <v>1</v>
      </c>
      <c r="P85" s="115">
        <f t="shared" si="52"/>
        <v>1</v>
      </c>
      <c r="Q85" s="115">
        <f t="shared" si="52"/>
        <v>1</v>
      </c>
      <c r="R85" s="115">
        <f t="shared" si="52"/>
        <v>1</v>
      </c>
      <c r="S85" s="124">
        <f t="shared" si="52"/>
        <v>1</v>
      </c>
      <c r="V85" s="123" t="s">
        <v>20</v>
      </c>
      <c r="W85" s="114" t="str">
        <f t="shared" si="48"/>
        <v>月</v>
      </c>
      <c r="X85" s="115">
        <f t="shared" ref="X85:AC85" si="53">COUNTA(X50,X57,X64,X71,X78)</f>
        <v>4</v>
      </c>
      <c r="Y85" s="115">
        <f t="shared" si="53"/>
        <v>4</v>
      </c>
      <c r="Z85" s="115">
        <f t="shared" si="53"/>
        <v>4</v>
      </c>
      <c r="AA85" s="115">
        <f t="shared" si="53"/>
        <v>4</v>
      </c>
      <c r="AB85" s="115">
        <f t="shared" si="53"/>
        <v>4</v>
      </c>
      <c r="AC85" s="124">
        <f t="shared" si="53"/>
        <v>4</v>
      </c>
      <c r="AF85" s="123" t="s">
        <v>20</v>
      </c>
      <c r="AG85" s="114" t="str">
        <f t="shared" si="50"/>
        <v>木</v>
      </c>
      <c r="AH85" s="115">
        <f t="shared" ref="AH85:AM85" si="54">COUNTA(AH50,AH57,AH64,AH71,AH78)</f>
        <v>3</v>
      </c>
      <c r="AI85" s="115">
        <f t="shared" si="54"/>
        <v>3</v>
      </c>
      <c r="AJ85" s="115">
        <f t="shared" si="54"/>
        <v>3</v>
      </c>
      <c r="AK85" s="115">
        <f t="shared" si="54"/>
        <v>3</v>
      </c>
      <c r="AL85" s="115">
        <f t="shared" si="54"/>
        <v>3</v>
      </c>
      <c r="AM85" s="124">
        <f t="shared" si="54"/>
        <v>3</v>
      </c>
    </row>
    <row r="86" spans="1:40" ht="15" hidden="1" customHeight="1">
      <c r="B86" s="123"/>
      <c r="C86" s="114" t="str">
        <f t="shared" si="45"/>
        <v>木</v>
      </c>
      <c r="D86" s="115">
        <f t="shared" ref="D86:I89" si="55">COUNTA(D51,D58,D65,D72)</f>
        <v>0</v>
      </c>
      <c r="E86" s="115">
        <f t="shared" si="55"/>
        <v>0</v>
      </c>
      <c r="F86" s="115">
        <f t="shared" si="55"/>
        <v>0</v>
      </c>
      <c r="G86" s="115">
        <f t="shared" si="55"/>
        <v>0</v>
      </c>
      <c r="H86" s="115">
        <f t="shared" si="55"/>
        <v>0</v>
      </c>
      <c r="I86" s="124">
        <f t="shared" si="55"/>
        <v>0</v>
      </c>
      <c r="L86" s="123"/>
      <c r="M86" s="114" t="str">
        <f t="shared" si="46"/>
        <v>日</v>
      </c>
      <c r="N86" s="115">
        <f t="shared" ref="N86:S86" si="56">COUNTA(N51,N58,N65,N72)</f>
        <v>0</v>
      </c>
      <c r="O86" s="115">
        <f t="shared" si="56"/>
        <v>0</v>
      </c>
      <c r="P86" s="115">
        <f t="shared" si="56"/>
        <v>0</v>
      </c>
      <c r="Q86" s="115">
        <f t="shared" si="56"/>
        <v>0</v>
      </c>
      <c r="R86" s="115">
        <f t="shared" si="56"/>
        <v>0</v>
      </c>
      <c r="S86" s="124">
        <f t="shared" si="56"/>
        <v>0</v>
      </c>
      <c r="V86" s="123"/>
      <c r="W86" s="114" t="str">
        <f t="shared" si="48"/>
        <v>火</v>
      </c>
      <c r="X86" s="115">
        <f t="shared" ref="X86:AC86" si="57">COUNTA(X51,X58,X65,X72)</f>
        <v>3</v>
      </c>
      <c r="Y86" s="115">
        <f t="shared" si="57"/>
        <v>3</v>
      </c>
      <c r="Z86" s="115">
        <f t="shared" si="57"/>
        <v>3</v>
      </c>
      <c r="AA86" s="115">
        <f t="shared" si="57"/>
        <v>3</v>
      </c>
      <c r="AB86" s="115">
        <f t="shared" si="57"/>
        <v>3</v>
      </c>
      <c r="AC86" s="124">
        <f t="shared" si="57"/>
        <v>3</v>
      </c>
      <c r="AF86" s="123"/>
      <c r="AG86" s="114" t="str">
        <f t="shared" si="50"/>
        <v>金</v>
      </c>
      <c r="AH86" s="115">
        <f t="shared" ref="AH86:AM86" si="58">COUNTA(AH51,AH58,AH65,AH72)</f>
        <v>4</v>
      </c>
      <c r="AI86" s="115">
        <f t="shared" si="58"/>
        <v>4</v>
      </c>
      <c r="AJ86" s="115">
        <f t="shared" si="58"/>
        <v>4</v>
      </c>
      <c r="AK86" s="115">
        <f t="shared" si="58"/>
        <v>4</v>
      </c>
      <c r="AL86" s="115">
        <f t="shared" si="58"/>
        <v>4</v>
      </c>
      <c r="AM86" s="124">
        <f t="shared" si="58"/>
        <v>4</v>
      </c>
    </row>
    <row r="87" spans="1:40" ht="15" hidden="1" customHeight="1">
      <c r="B87" s="123" t="s">
        <v>98</v>
      </c>
      <c r="C87" s="114" t="str">
        <f t="shared" si="45"/>
        <v>金</v>
      </c>
      <c r="D87" s="115">
        <f t="shared" si="55"/>
        <v>0</v>
      </c>
      <c r="E87" s="115">
        <f t="shared" si="55"/>
        <v>0</v>
      </c>
      <c r="F87" s="115">
        <f t="shared" si="55"/>
        <v>0</v>
      </c>
      <c r="G87" s="115">
        <f t="shared" si="55"/>
        <v>0</v>
      </c>
      <c r="H87" s="115">
        <f t="shared" si="55"/>
        <v>0</v>
      </c>
      <c r="I87" s="124">
        <f t="shared" si="55"/>
        <v>0</v>
      </c>
      <c r="L87" s="123" t="s">
        <v>98</v>
      </c>
      <c r="M87" s="114" t="str">
        <f t="shared" si="46"/>
        <v>月</v>
      </c>
      <c r="N87" s="115">
        <f t="shared" ref="N87:S87" si="59">COUNTA(N52,N59,N66,N73)</f>
        <v>2</v>
      </c>
      <c r="O87" s="115">
        <f t="shared" si="59"/>
        <v>2</v>
      </c>
      <c r="P87" s="115">
        <f t="shared" si="59"/>
        <v>2</v>
      </c>
      <c r="Q87" s="115">
        <f t="shared" si="59"/>
        <v>2</v>
      </c>
      <c r="R87" s="115">
        <f t="shared" si="59"/>
        <v>2</v>
      </c>
      <c r="S87" s="124">
        <f t="shared" si="59"/>
        <v>2</v>
      </c>
      <c r="V87" s="123" t="s">
        <v>98</v>
      </c>
      <c r="W87" s="114" t="str">
        <f t="shared" si="48"/>
        <v>水</v>
      </c>
      <c r="X87" s="115">
        <f t="shared" ref="X87:AC87" si="60">COUNTA(X52,X59,X66,X73)</f>
        <v>3</v>
      </c>
      <c r="Y87" s="115">
        <f t="shared" si="60"/>
        <v>3</v>
      </c>
      <c r="Z87" s="115">
        <f t="shared" si="60"/>
        <v>3</v>
      </c>
      <c r="AA87" s="115">
        <f t="shared" si="60"/>
        <v>3</v>
      </c>
      <c r="AB87" s="115">
        <f t="shared" si="60"/>
        <v>3</v>
      </c>
      <c r="AC87" s="124">
        <f t="shared" si="60"/>
        <v>3</v>
      </c>
      <c r="AF87" s="123" t="s">
        <v>98</v>
      </c>
      <c r="AG87" s="114" t="str">
        <f t="shared" si="50"/>
        <v>土</v>
      </c>
      <c r="AH87" s="115">
        <f t="shared" ref="AH87:AM87" si="61">COUNTA(AH52,AH59,AH66,AH73)</f>
        <v>0</v>
      </c>
      <c r="AI87" s="115">
        <f t="shared" si="61"/>
        <v>0</v>
      </c>
      <c r="AJ87" s="115">
        <f t="shared" si="61"/>
        <v>0</v>
      </c>
      <c r="AK87" s="115">
        <f t="shared" si="61"/>
        <v>0</v>
      </c>
      <c r="AL87" s="115">
        <f t="shared" si="61"/>
        <v>0</v>
      </c>
      <c r="AM87" s="124">
        <f t="shared" si="61"/>
        <v>0</v>
      </c>
    </row>
    <row r="88" spans="1:40" ht="15" hidden="1" customHeight="1">
      <c r="B88" s="123"/>
      <c r="C88" s="114" t="str">
        <f t="shared" si="45"/>
        <v>土</v>
      </c>
      <c r="D88" s="115">
        <f t="shared" si="55"/>
        <v>0</v>
      </c>
      <c r="E88" s="115">
        <f t="shared" si="55"/>
        <v>0</v>
      </c>
      <c r="F88" s="115">
        <f t="shared" si="55"/>
        <v>0</v>
      </c>
      <c r="G88" s="115">
        <f t="shared" si="55"/>
        <v>0</v>
      </c>
      <c r="H88" s="115">
        <f t="shared" si="55"/>
        <v>0</v>
      </c>
      <c r="I88" s="124">
        <f t="shared" si="55"/>
        <v>0</v>
      </c>
      <c r="L88" s="123"/>
      <c r="M88" s="114" t="str">
        <f t="shared" si="46"/>
        <v>火</v>
      </c>
      <c r="N88" s="115">
        <f t="shared" ref="N88:S88" si="62">COUNTA(N53,N60,N67,N74)</f>
        <v>4</v>
      </c>
      <c r="O88" s="115">
        <f t="shared" si="62"/>
        <v>4</v>
      </c>
      <c r="P88" s="115">
        <f t="shared" si="62"/>
        <v>4</v>
      </c>
      <c r="Q88" s="115">
        <f t="shared" si="62"/>
        <v>4</v>
      </c>
      <c r="R88" s="115">
        <f t="shared" si="62"/>
        <v>4</v>
      </c>
      <c r="S88" s="124">
        <f t="shared" si="62"/>
        <v>4</v>
      </c>
      <c r="V88" s="123"/>
      <c r="W88" s="114" t="str">
        <f t="shared" si="48"/>
        <v>木</v>
      </c>
      <c r="X88" s="115">
        <f t="shared" ref="X88:AC88" si="63">COUNTA(X53,X60,X67,X74)</f>
        <v>4</v>
      </c>
      <c r="Y88" s="115">
        <f t="shared" si="63"/>
        <v>4</v>
      </c>
      <c r="Z88" s="115">
        <f t="shared" si="63"/>
        <v>4</v>
      </c>
      <c r="AA88" s="115">
        <f t="shared" si="63"/>
        <v>4</v>
      </c>
      <c r="AB88" s="115">
        <f t="shared" si="63"/>
        <v>4</v>
      </c>
      <c r="AC88" s="124">
        <f t="shared" si="63"/>
        <v>4</v>
      </c>
      <c r="AF88" s="123"/>
      <c r="AG88" s="114" t="str">
        <f t="shared" si="50"/>
        <v>日</v>
      </c>
      <c r="AH88" s="115">
        <f t="shared" ref="AH88:AM88" si="64">COUNTA(AH53,AH60,AH67,AH74)</f>
        <v>0</v>
      </c>
      <c r="AI88" s="115">
        <f t="shared" si="64"/>
        <v>0</v>
      </c>
      <c r="AJ88" s="115">
        <f t="shared" si="64"/>
        <v>0</v>
      </c>
      <c r="AK88" s="115">
        <f t="shared" si="64"/>
        <v>0</v>
      </c>
      <c r="AL88" s="115">
        <f t="shared" si="64"/>
        <v>0</v>
      </c>
      <c r="AM88" s="124">
        <f t="shared" si="64"/>
        <v>0</v>
      </c>
    </row>
    <row r="89" spans="1:40" ht="15" hidden="1" customHeight="1" thickBot="1">
      <c r="B89" s="125"/>
      <c r="C89" s="128" t="str">
        <f t="shared" si="45"/>
        <v>日</v>
      </c>
      <c r="D89" s="126">
        <f t="shared" si="55"/>
        <v>0</v>
      </c>
      <c r="E89" s="126">
        <f t="shared" si="55"/>
        <v>0</v>
      </c>
      <c r="F89" s="126">
        <f t="shared" si="55"/>
        <v>0</v>
      </c>
      <c r="G89" s="126">
        <f t="shared" si="55"/>
        <v>0</v>
      </c>
      <c r="H89" s="126">
        <f t="shared" si="55"/>
        <v>0</v>
      </c>
      <c r="I89" s="127">
        <f t="shared" si="55"/>
        <v>0</v>
      </c>
      <c r="L89" s="125"/>
      <c r="M89" s="128" t="str">
        <f t="shared" si="46"/>
        <v>水</v>
      </c>
      <c r="N89" s="126">
        <f t="shared" ref="N89:S89" si="65">COUNTA(N54,N61,N68,N75)</f>
        <v>4</v>
      </c>
      <c r="O89" s="126">
        <f t="shared" si="65"/>
        <v>4</v>
      </c>
      <c r="P89" s="126">
        <f t="shared" si="65"/>
        <v>4</v>
      </c>
      <c r="Q89" s="126">
        <f t="shared" si="65"/>
        <v>4</v>
      </c>
      <c r="R89" s="126">
        <f t="shared" si="65"/>
        <v>4</v>
      </c>
      <c r="S89" s="127">
        <f t="shared" si="65"/>
        <v>4</v>
      </c>
      <c r="V89" s="125"/>
      <c r="W89" s="128" t="str">
        <f t="shared" si="48"/>
        <v>金</v>
      </c>
      <c r="X89" s="126">
        <f t="shared" ref="X89:AC89" si="66">COUNTA(X54,X61,X68,X75)</f>
        <v>4</v>
      </c>
      <c r="Y89" s="126">
        <f t="shared" si="66"/>
        <v>4</v>
      </c>
      <c r="Z89" s="126">
        <f t="shared" si="66"/>
        <v>4</v>
      </c>
      <c r="AA89" s="126">
        <f t="shared" si="66"/>
        <v>4</v>
      </c>
      <c r="AB89" s="126">
        <f t="shared" si="66"/>
        <v>4</v>
      </c>
      <c r="AC89" s="127">
        <f t="shared" si="66"/>
        <v>4</v>
      </c>
      <c r="AF89" s="125"/>
      <c r="AG89" s="128" t="str">
        <f t="shared" si="50"/>
        <v>月</v>
      </c>
      <c r="AH89" s="126">
        <f t="shared" ref="AH89:AM89" si="67">COUNTA(AH54,AH61,AH68,AH75)</f>
        <v>4</v>
      </c>
      <c r="AI89" s="126">
        <f t="shared" si="67"/>
        <v>4</v>
      </c>
      <c r="AJ89" s="126">
        <f t="shared" si="67"/>
        <v>4</v>
      </c>
      <c r="AK89" s="126">
        <f t="shared" si="67"/>
        <v>4</v>
      </c>
      <c r="AL89" s="126">
        <f t="shared" si="67"/>
        <v>4</v>
      </c>
      <c r="AM89" s="127">
        <f t="shared" si="67"/>
        <v>4</v>
      </c>
    </row>
    <row r="90" spans="1:40" ht="2.25" customHeight="1"/>
    <row r="91" spans="1:40" s="25" customFormat="1" ht="27" customHeight="1">
      <c r="A91" s="141" t="s">
        <v>20</v>
      </c>
      <c r="B91" s="141" t="s">
        <v>21</v>
      </c>
      <c r="C91" s="142" t="s">
        <v>8</v>
      </c>
      <c r="D91" s="141" t="s">
        <v>23</v>
      </c>
      <c r="E91" s="141" t="s">
        <v>24</v>
      </c>
      <c r="F91" s="141" t="s">
        <v>25</v>
      </c>
      <c r="G91" s="141" t="s">
        <v>26</v>
      </c>
      <c r="H91" s="141" t="s">
        <v>27</v>
      </c>
      <c r="I91" s="141" t="s">
        <v>28</v>
      </c>
      <c r="J91" s="40"/>
      <c r="K91" s="141" t="s">
        <v>20</v>
      </c>
      <c r="L91" s="141" t="s">
        <v>21</v>
      </c>
      <c r="M91" s="142" t="s">
        <v>9</v>
      </c>
      <c r="N91" s="141" t="s">
        <v>23</v>
      </c>
      <c r="O91" s="141" t="s">
        <v>24</v>
      </c>
      <c r="P91" s="141" t="s">
        <v>25</v>
      </c>
      <c r="Q91" s="141" t="s">
        <v>26</v>
      </c>
      <c r="R91" s="141" t="s">
        <v>27</v>
      </c>
      <c r="S91" s="141" t="s">
        <v>28</v>
      </c>
      <c r="T91" s="40"/>
      <c r="U91" s="141" t="s">
        <v>20</v>
      </c>
      <c r="V91" s="141" t="s">
        <v>21</v>
      </c>
      <c r="W91" s="142" t="s">
        <v>10</v>
      </c>
      <c r="X91" s="141" t="s">
        <v>23</v>
      </c>
      <c r="Y91" s="141" t="s">
        <v>24</v>
      </c>
      <c r="Z91" s="141" t="s">
        <v>25</v>
      </c>
      <c r="AA91" s="141" t="s">
        <v>26</v>
      </c>
      <c r="AB91" s="141" t="s">
        <v>27</v>
      </c>
      <c r="AC91" s="141" t="s">
        <v>28</v>
      </c>
      <c r="AD91" s="40"/>
      <c r="AE91" s="141" t="s">
        <v>20</v>
      </c>
      <c r="AF91" s="141" t="s">
        <v>21</v>
      </c>
      <c r="AG91" s="142" t="s">
        <v>11</v>
      </c>
      <c r="AH91" s="141" t="s">
        <v>23</v>
      </c>
      <c r="AI91" s="141" t="s">
        <v>24</v>
      </c>
      <c r="AJ91" s="141" t="s">
        <v>25</v>
      </c>
      <c r="AK91" s="141" t="s">
        <v>26</v>
      </c>
      <c r="AL91" s="141" t="s">
        <v>27</v>
      </c>
      <c r="AM91" s="141" t="s">
        <v>28</v>
      </c>
      <c r="AN91" s="40"/>
    </row>
    <row r="92" spans="1:40" ht="22.5" customHeight="1">
      <c r="A92" s="38">
        <v>1</v>
      </c>
      <c r="B92" s="35" t="s">
        <v>436</v>
      </c>
      <c r="C92" s="150"/>
      <c r="D92" s="38">
        <f>時間割配列!$E$12</f>
        <v>5</v>
      </c>
      <c r="E92" s="38">
        <f>時間割配列!$L$12</f>
        <v>5</v>
      </c>
      <c r="F92" s="38">
        <f>時間割配列!$S$12</f>
        <v>5</v>
      </c>
      <c r="G92" s="38">
        <f>時間割配列!$Z$12</f>
        <v>6</v>
      </c>
      <c r="H92" s="38">
        <f>時間割配列!$AG$12</f>
        <v>6</v>
      </c>
      <c r="I92" s="38">
        <f>時間割配列!$AN$12</f>
        <v>6</v>
      </c>
      <c r="J92" s="37"/>
      <c r="K92" s="228">
        <v>1</v>
      </c>
      <c r="L92" s="229" t="s">
        <v>433</v>
      </c>
      <c r="M92" s="227" t="s">
        <v>563</v>
      </c>
      <c r="N92" s="228"/>
      <c r="O92" s="228"/>
      <c r="P92" s="228"/>
      <c r="Q92" s="228"/>
      <c r="R92" s="228"/>
      <c r="S92" s="228"/>
      <c r="T92" s="37"/>
      <c r="U92" s="38">
        <v>1</v>
      </c>
      <c r="V92" s="35" t="s">
        <v>435</v>
      </c>
      <c r="W92" s="150" t="s">
        <v>569</v>
      </c>
      <c r="X92" s="382">
        <v>4</v>
      </c>
      <c r="Y92" s="382">
        <v>4</v>
      </c>
      <c r="Z92" s="382">
        <v>4</v>
      </c>
      <c r="AA92" s="382">
        <v>4</v>
      </c>
      <c r="AB92" s="382">
        <v>4</v>
      </c>
      <c r="AC92" s="382">
        <v>4</v>
      </c>
      <c r="AD92" s="37"/>
      <c r="AE92" s="38">
        <v>1</v>
      </c>
      <c r="AF92" s="35" t="s">
        <v>435</v>
      </c>
      <c r="AG92" s="150"/>
      <c r="AH92" s="38">
        <f>時間割配列!$D$12</f>
        <v>5</v>
      </c>
      <c r="AI92" s="38">
        <f>時間割配列!$K$12</f>
        <v>5</v>
      </c>
      <c r="AJ92" s="38">
        <f>時間割配列!$R$12</f>
        <v>5</v>
      </c>
      <c r="AK92" s="38">
        <f>時間割配列!$Y$12</f>
        <v>5</v>
      </c>
      <c r="AL92" s="38">
        <f>時間割配列!$AF$12</f>
        <v>5</v>
      </c>
      <c r="AM92" s="38">
        <f>時間割配列!$AM$12</f>
        <v>5</v>
      </c>
    </row>
    <row r="93" spans="1:40" ht="22.5" customHeight="1">
      <c r="A93" s="38">
        <v>2</v>
      </c>
      <c r="B93" s="35" t="s">
        <v>431</v>
      </c>
      <c r="C93" s="150" t="s">
        <v>561</v>
      </c>
      <c r="D93" s="38">
        <f>時間割配列!$F$12</f>
        <v>5</v>
      </c>
      <c r="E93" s="38">
        <f>時間割配列!$M$12</f>
        <v>5</v>
      </c>
      <c r="F93" s="38">
        <f>時間割配列!$T$12</f>
        <v>5</v>
      </c>
      <c r="G93" s="38">
        <f>時間割配列!$AA$12</f>
        <v>5</v>
      </c>
      <c r="H93" s="382">
        <v>6</v>
      </c>
      <c r="I93" s="382">
        <v>6</v>
      </c>
      <c r="J93" s="37"/>
      <c r="K93" s="228">
        <v>2</v>
      </c>
      <c r="L93" s="229" t="s">
        <v>434</v>
      </c>
      <c r="M93" s="227"/>
      <c r="N93" s="228"/>
      <c r="O93" s="228"/>
      <c r="P93" s="228"/>
      <c r="Q93" s="228"/>
      <c r="R93" s="228"/>
      <c r="S93" s="228"/>
      <c r="T93" s="37"/>
      <c r="U93" s="38">
        <v>2</v>
      </c>
      <c r="V93" s="35" t="s">
        <v>436</v>
      </c>
      <c r="W93" s="150" t="s">
        <v>570</v>
      </c>
      <c r="X93" s="38">
        <f>時間割配列!$E$12</f>
        <v>5</v>
      </c>
      <c r="Y93" s="38">
        <f>時間割配列!$L$12</f>
        <v>5</v>
      </c>
      <c r="Z93" s="38">
        <f>時間割配列!$S$12</f>
        <v>5</v>
      </c>
      <c r="AA93" s="38">
        <f>時間割配列!$Z$12</f>
        <v>6</v>
      </c>
      <c r="AB93" s="38">
        <f>時間割配列!$AG$12</f>
        <v>6</v>
      </c>
      <c r="AC93" s="38">
        <f>時間割配列!$AN$12</f>
        <v>6</v>
      </c>
      <c r="AD93" s="37"/>
      <c r="AE93" s="38">
        <v>2</v>
      </c>
      <c r="AF93" s="35" t="s">
        <v>436</v>
      </c>
      <c r="AG93" s="150"/>
      <c r="AH93" s="38">
        <f>時間割配列!$E$12</f>
        <v>5</v>
      </c>
      <c r="AI93" s="38">
        <f>時間割配列!$L$12</f>
        <v>5</v>
      </c>
      <c r="AJ93" s="38">
        <f>時間割配列!$S$12</f>
        <v>5</v>
      </c>
      <c r="AK93" s="38">
        <f>時間割配列!$Z$12</f>
        <v>6</v>
      </c>
      <c r="AL93" s="38">
        <f>時間割配列!$AG$12</f>
        <v>6</v>
      </c>
      <c r="AM93" s="38">
        <f>時間割配列!$AN$12</f>
        <v>6</v>
      </c>
    </row>
    <row r="94" spans="1:40" ht="22.5" customHeight="1">
      <c r="A94" s="228">
        <v>3</v>
      </c>
      <c r="B94" s="229" t="s">
        <v>15</v>
      </c>
      <c r="C94" s="227"/>
      <c r="D94" s="232"/>
      <c r="E94" s="232"/>
      <c r="F94" s="232"/>
      <c r="G94" s="232"/>
      <c r="H94" s="232"/>
      <c r="I94" s="232"/>
      <c r="J94" s="37"/>
      <c r="K94" s="228">
        <v>3</v>
      </c>
      <c r="L94" s="229" t="s">
        <v>17</v>
      </c>
      <c r="M94" s="227"/>
      <c r="N94" s="228"/>
      <c r="O94" s="228"/>
      <c r="P94" s="228"/>
      <c r="Q94" s="228"/>
      <c r="R94" s="228"/>
      <c r="S94" s="228"/>
      <c r="T94" s="37"/>
      <c r="U94" s="38">
        <v>3</v>
      </c>
      <c r="V94" s="35" t="s">
        <v>14</v>
      </c>
      <c r="W94" s="150" t="s">
        <v>580</v>
      </c>
      <c r="X94" s="38">
        <f>時間割配列!$F$12</f>
        <v>5</v>
      </c>
      <c r="Y94" s="38">
        <f>時間割配列!$M$12</f>
        <v>5</v>
      </c>
      <c r="Z94" s="38">
        <f>時間割配列!$T$12</f>
        <v>5</v>
      </c>
      <c r="AA94" s="38">
        <f>時間割配列!$AA$12</f>
        <v>5</v>
      </c>
      <c r="AB94" s="38">
        <f>時間割配列!$AH$12</f>
        <v>5</v>
      </c>
      <c r="AC94" s="38">
        <f>時間割配列!$AO$12</f>
        <v>5</v>
      </c>
      <c r="AD94" s="37"/>
      <c r="AE94" s="38">
        <v>3</v>
      </c>
      <c r="AF94" s="35" t="s">
        <v>14</v>
      </c>
      <c r="AG94" s="150"/>
      <c r="AH94" s="38">
        <f>時間割配列!$F$12</f>
        <v>5</v>
      </c>
      <c r="AI94" s="38">
        <f>時間割配列!$M$12</f>
        <v>5</v>
      </c>
      <c r="AJ94" s="38">
        <f>時間割配列!$T$12</f>
        <v>5</v>
      </c>
      <c r="AK94" s="38">
        <f>時間割配列!$AA$12</f>
        <v>5</v>
      </c>
      <c r="AL94" s="38">
        <f>時間割配列!$AH$12</f>
        <v>5</v>
      </c>
      <c r="AM94" s="38">
        <f>時間割配列!$AO$12</f>
        <v>5</v>
      </c>
    </row>
    <row r="95" spans="1:40" ht="22.5" customHeight="1">
      <c r="A95" s="228">
        <v>4</v>
      </c>
      <c r="B95" s="229" t="s">
        <v>0</v>
      </c>
      <c r="C95" s="227"/>
      <c r="D95" s="228"/>
      <c r="E95" s="228"/>
      <c r="F95" s="228"/>
      <c r="G95" s="228"/>
      <c r="H95" s="228"/>
      <c r="I95" s="228"/>
      <c r="J95" s="37"/>
      <c r="K95" s="228">
        <v>4</v>
      </c>
      <c r="L95" s="229" t="s">
        <v>12</v>
      </c>
      <c r="M95" s="227"/>
      <c r="N95" s="228"/>
      <c r="O95" s="228"/>
      <c r="P95" s="228"/>
      <c r="Q95" s="228"/>
      <c r="R95" s="228"/>
      <c r="S95" s="228"/>
      <c r="T95" s="37"/>
      <c r="U95" s="228">
        <v>4</v>
      </c>
      <c r="V95" s="229" t="s">
        <v>15</v>
      </c>
      <c r="W95" s="227"/>
      <c r="X95" s="228"/>
      <c r="Y95" s="228"/>
      <c r="Z95" s="228"/>
      <c r="AA95" s="228"/>
      <c r="AB95" s="228"/>
      <c r="AC95" s="228"/>
      <c r="AD95" s="37"/>
      <c r="AE95" s="228">
        <v>4</v>
      </c>
      <c r="AF95" s="229" t="s">
        <v>15</v>
      </c>
      <c r="AG95" s="227"/>
      <c r="AH95" s="228"/>
      <c r="AI95" s="228"/>
      <c r="AJ95" s="228"/>
      <c r="AK95" s="228"/>
      <c r="AL95" s="228"/>
      <c r="AM95" s="228"/>
    </row>
    <row r="96" spans="1:40" ht="22.5" customHeight="1">
      <c r="A96" s="38">
        <v>5</v>
      </c>
      <c r="B96" s="35" t="s">
        <v>16</v>
      </c>
      <c r="C96" s="150" t="s">
        <v>554</v>
      </c>
      <c r="D96" s="38">
        <f>時間割配列!$B$12</f>
        <v>5</v>
      </c>
      <c r="E96" s="382">
        <f>時間割配列!$B$12</f>
        <v>5</v>
      </c>
      <c r="F96" s="382">
        <f>時間割配列!$B$12</f>
        <v>5</v>
      </c>
      <c r="G96" s="382">
        <f>時間割配列!$B$12</f>
        <v>5</v>
      </c>
      <c r="H96" s="382">
        <f>時間割配列!$B$12</f>
        <v>5</v>
      </c>
      <c r="I96" s="382">
        <f>時間割配列!$B$12</f>
        <v>5</v>
      </c>
      <c r="J96" s="37"/>
      <c r="K96" s="228">
        <v>5</v>
      </c>
      <c r="L96" s="229" t="s">
        <v>13</v>
      </c>
      <c r="M96" s="227"/>
      <c r="N96" s="228"/>
      <c r="O96" s="228"/>
      <c r="P96" s="228"/>
      <c r="Q96" s="228"/>
      <c r="R96" s="228"/>
      <c r="S96" s="228"/>
      <c r="T96" s="37"/>
      <c r="U96" s="228">
        <v>5</v>
      </c>
      <c r="V96" s="229" t="s">
        <v>0</v>
      </c>
      <c r="W96" s="227"/>
      <c r="X96" s="228"/>
      <c r="Y96" s="228"/>
      <c r="Z96" s="228"/>
      <c r="AA96" s="228"/>
      <c r="AB96" s="228"/>
      <c r="AC96" s="228"/>
      <c r="AD96" s="37"/>
      <c r="AE96" s="228">
        <v>5</v>
      </c>
      <c r="AF96" s="229" t="s">
        <v>0</v>
      </c>
      <c r="AG96" s="227"/>
      <c r="AH96" s="228"/>
      <c r="AI96" s="228"/>
      <c r="AJ96" s="228"/>
      <c r="AK96" s="228"/>
      <c r="AL96" s="228"/>
      <c r="AM96" s="228"/>
    </row>
    <row r="97" spans="1:39" ht="22.5" customHeight="1">
      <c r="A97" s="38">
        <v>6</v>
      </c>
      <c r="B97" s="35" t="s">
        <v>17</v>
      </c>
      <c r="C97" s="150" t="s">
        <v>555</v>
      </c>
      <c r="D97" s="38">
        <f>時間割配列!$C$12</f>
        <v>5</v>
      </c>
      <c r="E97" s="38">
        <f>時間割配列!$C$12</f>
        <v>5</v>
      </c>
      <c r="F97" s="382">
        <f>時間割配列!$C$12</f>
        <v>5</v>
      </c>
      <c r="G97" s="382">
        <f>時間割配列!$C$12</f>
        <v>5</v>
      </c>
      <c r="H97" s="382">
        <f>時間割配列!$C$12</f>
        <v>5</v>
      </c>
      <c r="I97" s="382">
        <f>時間割配列!$C$12</f>
        <v>5</v>
      </c>
      <c r="J97" s="37"/>
      <c r="K97" s="228">
        <v>6</v>
      </c>
      <c r="L97" s="229" t="s">
        <v>14</v>
      </c>
      <c r="M97" s="227"/>
      <c r="N97" s="232"/>
      <c r="O97" s="232"/>
      <c r="P97" s="232"/>
      <c r="Q97" s="232"/>
      <c r="R97" s="232"/>
      <c r="S97" s="232"/>
      <c r="T97" s="37"/>
      <c r="U97" s="38">
        <v>6</v>
      </c>
      <c r="V97" s="35" t="s">
        <v>16</v>
      </c>
      <c r="W97" s="150"/>
      <c r="X97" s="38">
        <f>時間割配列!$B$12</f>
        <v>5</v>
      </c>
      <c r="Y97" s="38">
        <f>時間割配列!$I$12</f>
        <v>6</v>
      </c>
      <c r="Z97" s="38">
        <f>時間割配列!$P$12</f>
        <v>6</v>
      </c>
      <c r="AA97" s="38">
        <f>時間割配列!$W$12</f>
        <v>6</v>
      </c>
      <c r="AB97" s="38">
        <f>時間割配列!$AD$12</f>
        <v>6</v>
      </c>
      <c r="AC97" s="38">
        <f>時間割配列!$AK$12</f>
        <v>6</v>
      </c>
      <c r="AD97" s="37"/>
      <c r="AE97" s="38">
        <v>6</v>
      </c>
      <c r="AF97" s="35" t="s">
        <v>16</v>
      </c>
      <c r="AG97" s="150"/>
      <c r="AH97" s="38">
        <f>時間割配列!$B$12</f>
        <v>5</v>
      </c>
      <c r="AI97" s="38">
        <f>時間割配列!$I$12</f>
        <v>6</v>
      </c>
      <c r="AJ97" s="38">
        <f>時間割配列!$P$12</f>
        <v>6</v>
      </c>
      <c r="AK97" s="38">
        <f>時間割配列!$W$12</f>
        <v>6</v>
      </c>
      <c r="AL97" s="38">
        <f>時間割配列!$AD$12</f>
        <v>6</v>
      </c>
      <c r="AM97" s="38">
        <f>時間割配列!$AK$12</f>
        <v>6</v>
      </c>
    </row>
    <row r="98" spans="1:39" ht="22.5" customHeight="1">
      <c r="A98" s="38">
        <v>7</v>
      </c>
      <c r="B98" s="35" t="s">
        <v>12</v>
      </c>
      <c r="C98" s="150" t="s">
        <v>556</v>
      </c>
      <c r="D98" s="38">
        <f>時間割配列!$D$12</f>
        <v>5</v>
      </c>
      <c r="E98" s="38">
        <f>時間割配列!$D$12</f>
        <v>5</v>
      </c>
      <c r="F98" s="38">
        <f>時間割配列!$D$12</f>
        <v>5</v>
      </c>
      <c r="G98" s="38">
        <f>時間割配列!$D$12</f>
        <v>5</v>
      </c>
      <c r="H98" s="38">
        <f>時間割配列!$D$12</f>
        <v>5</v>
      </c>
      <c r="I98" s="38">
        <f>時間割配列!$D$12</f>
        <v>5</v>
      </c>
      <c r="J98" s="37"/>
      <c r="K98" s="228">
        <v>7</v>
      </c>
      <c r="L98" s="229" t="s">
        <v>15</v>
      </c>
      <c r="M98" s="227"/>
      <c r="N98" s="232"/>
      <c r="O98" s="232"/>
      <c r="P98" s="232"/>
      <c r="Q98" s="232"/>
      <c r="R98" s="232"/>
      <c r="S98" s="232"/>
      <c r="T98" s="37"/>
      <c r="U98" s="38">
        <v>7</v>
      </c>
      <c r="V98" s="35" t="s">
        <v>17</v>
      </c>
      <c r="W98" s="150" t="s">
        <v>571</v>
      </c>
      <c r="X98" s="38">
        <f>時間割配列!$C$12</f>
        <v>5</v>
      </c>
      <c r="Y98" s="38">
        <f>時間割配列!$J$12</f>
        <v>5</v>
      </c>
      <c r="Z98" s="38">
        <f>時間割配列!$Q$12</f>
        <v>6</v>
      </c>
      <c r="AA98" s="38">
        <f>時間割配列!$X$12</f>
        <v>6</v>
      </c>
      <c r="AB98" s="38">
        <f>時間割配列!$AE$12</f>
        <v>6</v>
      </c>
      <c r="AC98" s="38">
        <f>時間割配列!$AL$12</f>
        <v>6</v>
      </c>
      <c r="AD98" s="37"/>
      <c r="AE98" s="38">
        <v>7</v>
      </c>
      <c r="AF98" s="35" t="s">
        <v>17</v>
      </c>
      <c r="AG98" s="150"/>
      <c r="AH98" s="38">
        <f>時間割配列!$C$12</f>
        <v>5</v>
      </c>
      <c r="AI98" s="38">
        <f>時間割配列!$J$12</f>
        <v>5</v>
      </c>
      <c r="AJ98" s="38">
        <f>時間割配列!$Q$12</f>
        <v>6</v>
      </c>
      <c r="AK98" s="38">
        <f>時間割配列!$X$12</f>
        <v>6</v>
      </c>
      <c r="AL98" s="38">
        <f>時間割配列!$AE$12</f>
        <v>6</v>
      </c>
      <c r="AM98" s="38">
        <f>時間割配列!$AL$12</f>
        <v>6</v>
      </c>
    </row>
    <row r="99" spans="1:39" ht="22.5" customHeight="1">
      <c r="A99" s="38">
        <v>8</v>
      </c>
      <c r="B99" s="35" t="s">
        <v>13</v>
      </c>
      <c r="C99" s="150" t="s">
        <v>557</v>
      </c>
      <c r="D99" s="38">
        <f>時間割配列!$E$12</f>
        <v>5</v>
      </c>
      <c r="E99" s="38">
        <f>時間割配列!$E$12</f>
        <v>5</v>
      </c>
      <c r="F99" s="38">
        <f>時間割配列!$E$12</f>
        <v>5</v>
      </c>
      <c r="G99" s="382">
        <f>時間割配列!$E$12</f>
        <v>5</v>
      </c>
      <c r="H99" s="382">
        <f>時間割配列!$E$12</f>
        <v>5</v>
      </c>
      <c r="I99" s="382">
        <f>時間割配列!$E$12</f>
        <v>5</v>
      </c>
      <c r="J99" s="37"/>
      <c r="K99" s="228">
        <v>8</v>
      </c>
      <c r="L99" s="229" t="s">
        <v>0</v>
      </c>
      <c r="M99" s="227"/>
      <c r="N99" s="228"/>
      <c r="O99" s="228"/>
      <c r="P99" s="228"/>
      <c r="Q99" s="228"/>
      <c r="R99" s="228"/>
      <c r="S99" s="228"/>
      <c r="T99" s="37"/>
      <c r="U99" s="38">
        <v>8</v>
      </c>
      <c r="V99" s="35" t="s">
        <v>12</v>
      </c>
      <c r="W99" s="150"/>
      <c r="X99" s="38">
        <f>時間割配列!$D$12</f>
        <v>5</v>
      </c>
      <c r="Y99" s="38">
        <f>時間割配列!$K$12</f>
        <v>5</v>
      </c>
      <c r="Z99" s="38">
        <f>時間割配列!$R$12</f>
        <v>5</v>
      </c>
      <c r="AA99" s="38">
        <f>時間割配列!$Y$12</f>
        <v>5</v>
      </c>
      <c r="AB99" s="38">
        <f>時間割配列!$AF$12</f>
        <v>5</v>
      </c>
      <c r="AC99" s="38">
        <f>時間割配列!$AM$12</f>
        <v>5</v>
      </c>
      <c r="AD99" s="37"/>
      <c r="AE99" s="38">
        <v>8</v>
      </c>
      <c r="AF99" s="35" t="s">
        <v>12</v>
      </c>
      <c r="AG99" s="150"/>
      <c r="AH99" s="38">
        <f>時間割配列!$D$12</f>
        <v>5</v>
      </c>
      <c r="AI99" s="38">
        <f>時間割配列!$K$12</f>
        <v>5</v>
      </c>
      <c r="AJ99" s="38">
        <f>時間割配列!$R$12</f>
        <v>5</v>
      </c>
      <c r="AK99" s="38">
        <f>時間割配列!$Y$12</f>
        <v>5</v>
      </c>
      <c r="AL99" s="38">
        <f>時間割配列!$AF$12</f>
        <v>5</v>
      </c>
      <c r="AM99" s="38">
        <f>時間割配列!$AM$12</f>
        <v>5</v>
      </c>
    </row>
    <row r="100" spans="1:39" ht="22.5" customHeight="1">
      <c r="A100" s="38">
        <v>9</v>
      </c>
      <c r="B100" s="35" t="s">
        <v>14</v>
      </c>
      <c r="C100" s="149" t="s">
        <v>531</v>
      </c>
      <c r="D100" s="38">
        <f>時間割配列!$F$12</f>
        <v>5</v>
      </c>
      <c r="E100" s="38">
        <f>時間割配列!$M$12</f>
        <v>5</v>
      </c>
      <c r="F100" s="38">
        <f>時間割配列!$T$12</f>
        <v>5</v>
      </c>
      <c r="G100" s="382">
        <v>6</v>
      </c>
      <c r="H100" s="382">
        <v>6</v>
      </c>
      <c r="I100" s="382">
        <v>6</v>
      </c>
      <c r="J100" s="37"/>
      <c r="K100" s="228">
        <v>9</v>
      </c>
      <c r="L100" s="229" t="s">
        <v>16</v>
      </c>
      <c r="M100" s="227" t="s">
        <v>562</v>
      </c>
      <c r="N100" s="329"/>
      <c r="O100" s="329"/>
      <c r="P100" s="329"/>
      <c r="Q100" s="329"/>
      <c r="R100" s="329"/>
      <c r="S100" s="329"/>
      <c r="T100" s="37"/>
      <c r="U100" s="38">
        <v>9</v>
      </c>
      <c r="V100" s="35" t="s">
        <v>13</v>
      </c>
      <c r="W100" s="150" t="s">
        <v>572</v>
      </c>
      <c r="X100" s="38">
        <f>時間割配列!$E$12</f>
        <v>5</v>
      </c>
      <c r="Y100" s="38">
        <f>時間割配列!$L$12</f>
        <v>5</v>
      </c>
      <c r="Z100" s="38">
        <f>時間割配列!$S$12</f>
        <v>5</v>
      </c>
      <c r="AA100" s="38">
        <f>時間割配列!$Z$12</f>
        <v>6</v>
      </c>
      <c r="AB100" s="382">
        <v>5</v>
      </c>
      <c r="AC100" s="38">
        <f>時間割配列!$AN$12</f>
        <v>6</v>
      </c>
      <c r="AD100" s="37"/>
      <c r="AE100" s="38">
        <v>9</v>
      </c>
      <c r="AF100" s="35" t="s">
        <v>13</v>
      </c>
      <c r="AG100" s="150"/>
      <c r="AH100" s="38">
        <f>時間割配列!$E$12</f>
        <v>5</v>
      </c>
      <c r="AI100" s="38">
        <f>時間割配列!$L$12</f>
        <v>5</v>
      </c>
      <c r="AJ100" s="38">
        <f>時間割配列!$S$12</f>
        <v>5</v>
      </c>
      <c r="AK100" s="38">
        <f>時間割配列!$Z$12</f>
        <v>6</v>
      </c>
      <c r="AL100" s="38">
        <f>時間割配列!$AG$12</f>
        <v>6</v>
      </c>
      <c r="AM100" s="38">
        <f>時間割配列!$AN$12</f>
        <v>6</v>
      </c>
    </row>
    <row r="101" spans="1:39" ht="22.5" customHeight="1">
      <c r="A101" s="228">
        <v>10</v>
      </c>
      <c r="B101" s="229" t="s">
        <v>15</v>
      </c>
      <c r="C101" s="231"/>
      <c r="D101" s="228"/>
      <c r="E101" s="228"/>
      <c r="F101" s="228"/>
      <c r="G101" s="228"/>
      <c r="H101" s="228"/>
      <c r="I101" s="228"/>
      <c r="J101" s="37"/>
      <c r="K101" s="38">
        <v>10</v>
      </c>
      <c r="L101" s="35" t="s">
        <v>17</v>
      </c>
      <c r="M101" s="150" t="s">
        <v>532</v>
      </c>
      <c r="N101" s="382">
        <v>3</v>
      </c>
      <c r="O101" s="382">
        <v>3</v>
      </c>
      <c r="P101" s="382">
        <v>3</v>
      </c>
      <c r="Q101" s="382">
        <v>3</v>
      </c>
      <c r="R101" s="382">
        <v>3</v>
      </c>
      <c r="S101" s="382">
        <v>3</v>
      </c>
      <c r="T101" s="37"/>
      <c r="U101" s="38">
        <v>10</v>
      </c>
      <c r="V101" s="35" t="s">
        <v>14</v>
      </c>
      <c r="W101" s="150" t="s">
        <v>573</v>
      </c>
      <c r="X101" s="38">
        <f>時間割配列!$F$12</f>
        <v>5</v>
      </c>
      <c r="Y101" s="38">
        <f>時間割配列!$M$12</f>
        <v>5</v>
      </c>
      <c r="Z101" s="38">
        <f>時間割配列!$T$12</f>
        <v>5</v>
      </c>
      <c r="AA101" s="38">
        <f>時間割配列!$AA$12</f>
        <v>5</v>
      </c>
      <c r="AB101" s="38">
        <f>時間割配列!$AH$12</f>
        <v>5</v>
      </c>
      <c r="AC101" s="38">
        <f>時間割配列!$AO$12</f>
        <v>5</v>
      </c>
      <c r="AD101" s="37"/>
      <c r="AE101" s="38">
        <v>10</v>
      </c>
      <c r="AF101" s="35" t="s">
        <v>14</v>
      </c>
      <c r="AG101" s="150"/>
      <c r="AH101" s="38">
        <f>時間割配列!$F$12</f>
        <v>5</v>
      </c>
      <c r="AI101" s="38">
        <f>時間割配列!$M$12</f>
        <v>5</v>
      </c>
      <c r="AJ101" s="38">
        <f>時間割配列!$T$12</f>
        <v>5</v>
      </c>
      <c r="AK101" s="38">
        <f>時間割配列!$AA$12</f>
        <v>5</v>
      </c>
      <c r="AL101" s="38">
        <f>時間割配列!$AH$12</f>
        <v>5</v>
      </c>
      <c r="AM101" s="38">
        <f>時間割配列!$AO$12</f>
        <v>5</v>
      </c>
    </row>
    <row r="102" spans="1:39" ht="22.5" customHeight="1">
      <c r="A102" s="228">
        <v>11</v>
      </c>
      <c r="B102" s="229" t="s">
        <v>0</v>
      </c>
      <c r="C102" s="227"/>
      <c r="D102" s="228"/>
      <c r="E102" s="228"/>
      <c r="F102" s="228"/>
      <c r="G102" s="228"/>
      <c r="H102" s="228"/>
      <c r="I102" s="228"/>
      <c r="J102" s="37"/>
      <c r="K102" s="38">
        <v>11</v>
      </c>
      <c r="L102" s="35" t="s">
        <v>12</v>
      </c>
      <c r="M102" s="150" t="s">
        <v>718</v>
      </c>
      <c r="N102" s="38">
        <f>時間割配列!$D$12</f>
        <v>5</v>
      </c>
      <c r="O102" s="38">
        <f>時間割配列!$K$12</f>
        <v>5</v>
      </c>
      <c r="P102" s="38">
        <f>時間割配列!$R$12</f>
        <v>5</v>
      </c>
      <c r="Q102" s="38">
        <f>時間割配列!$Y$12</f>
        <v>5</v>
      </c>
      <c r="R102" s="38">
        <f>時間割配列!$AF$12</f>
        <v>5</v>
      </c>
      <c r="S102" s="38">
        <f>時間割配列!$AM$12</f>
        <v>5</v>
      </c>
      <c r="T102" s="37"/>
      <c r="U102" s="228">
        <v>11</v>
      </c>
      <c r="V102" s="229" t="s">
        <v>15</v>
      </c>
      <c r="W102" s="227" t="s">
        <v>574</v>
      </c>
      <c r="X102" s="228"/>
      <c r="Y102" s="228"/>
      <c r="Z102" s="228"/>
      <c r="AA102" s="228"/>
      <c r="AB102" s="228"/>
      <c r="AC102" s="228"/>
      <c r="AD102" s="37"/>
      <c r="AE102" s="228">
        <v>11</v>
      </c>
      <c r="AF102" s="229" t="s">
        <v>15</v>
      </c>
      <c r="AG102" s="227"/>
      <c r="AH102" s="228"/>
      <c r="AI102" s="228"/>
      <c r="AJ102" s="228"/>
      <c r="AK102" s="228"/>
      <c r="AL102" s="228"/>
      <c r="AM102" s="228"/>
    </row>
    <row r="103" spans="1:39" ht="22.5" customHeight="1">
      <c r="A103" s="38">
        <v>12</v>
      </c>
      <c r="B103" s="35" t="s">
        <v>16</v>
      </c>
      <c r="C103" s="150"/>
      <c r="D103" s="38">
        <f>時間割配列!$B$12</f>
        <v>5</v>
      </c>
      <c r="E103" s="38">
        <f>時間割配列!$I$12</f>
        <v>6</v>
      </c>
      <c r="F103" s="38">
        <f>時間割配列!$P$12</f>
        <v>6</v>
      </c>
      <c r="G103" s="38">
        <f>時間割配列!$W$12</f>
        <v>6</v>
      </c>
      <c r="H103" s="38">
        <f>時間割配列!$AD$12</f>
        <v>6</v>
      </c>
      <c r="I103" s="38">
        <f>時間割配列!$AK$12</f>
        <v>6</v>
      </c>
      <c r="J103" s="37"/>
      <c r="K103" s="38">
        <v>12</v>
      </c>
      <c r="L103" s="35" t="s">
        <v>13</v>
      </c>
      <c r="M103" s="150" t="s">
        <v>719</v>
      </c>
      <c r="N103" s="38">
        <f>時間割配列!$E$12</f>
        <v>5</v>
      </c>
      <c r="O103" s="38">
        <f>時間割配列!$L$12</f>
        <v>5</v>
      </c>
      <c r="P103" s="38">
        <f>時間割配列!$S$12</f>
        <v>5</v>
      </c>
      <c r="Q103" s="38">
        <f>時間割配列!$Z$12</f>
        <v>6</v>
      </c>
      <c r="R103" s="38">
        <f>時間割配列!$AG$12</f>
        <v>6</v>
      </c>
      <c r="S103" s="38">
        <f>時間割配列!$AN$12</f>
        <v>6</v>
      </c>
      <c r="T103" s="37"/>
      <c r="U103" s="228">
        <v>12</v>
      </c>
      <c r="V103" s="229" t="s">
        <v>0</v>
      </c>
      <c r="W103" s="227"/>
      <c r="X103" s="228"/>
      <c r="Y103" s="228"/>
      <c r="Z103" s="228"/>
      <c r="AA103" s="228"/>
      <c r="AB103" s="228"/>
      <c r="AC103" s="228"/>
      <c r="AD103" s="37"/>
      <c r="AE103" s="228">
        <v>12</v>
      </c>
      <c r="AF103" s="229" t="s">
        <v>0</v>
      </c>
      <c r="AG103" s="227"/>
      <c r="AH103" s="228"/>
      <c r="AI103" s="228"/>
      <c r="AJ103" s="228"/>
      <c r="AK103" s="228"/>
      <c r="AL103" s="228"/>
      <c r="AM103" s="228"/>
    </row>
    <row r="104" spans="1:39" ht="22.5" customHeight="1">
      <c r="A104" s="38">
        <v>13</v>
      </c>
      <c r="B104" s="35" t="s">
        <v>17</v>
      </c>
      <c r="C104" s="150"/>
      <c r="D104" s="38">
        <f>時間割配列!$C$12</f>
        <v>5</v>
      </c>
      <c r="E104" s="38">
        <f>時間割配列!$J$12</f>
        <v>5</v>
      </c>
      <c r="F104" s="38">
        <f>時間割配列!$Q$12</f>
        <v>6</v>
      </c>
      <c r="G104" s="38">
        <f>時間割配列!$X$12</f>
        <v>6</v>
      </c>
      <c r="H104" s="38">
        <f>時間割配列!$AE$12</f>
        <v>6</v>
      </c>
      <c r="I104" s="38">
        <f>時間割配列!$AL$12</f>
        <v>6</v>
      </c>
      <c r="J104" s="37"/>
      <c r="K104" s="38">
        <v>13</v>
      </c>
      <c r="L104" s="35" t="s">
        <v>14</v>
      </c>
      <c r="M104" s="150" t="s">
        <v>564</v>
      </c>
      <c r="N104" s="38">
        <f>時間割配列!$F$12</f>
        <v>5</v>
      </c>
      <c r="O104" s="38">
        <f>時間割配列!$M$12</f>
        <v>5</v>
      </c>
      <c r="P104" s="38">
        <f>時間割配列!$T$12</f>
        <v>5</v>
      </c>
      <c r="Q104" s="38">
        <f>時間割配列!$AA$12</f>
        <v>5</v>
      </c>
      <c r="R104" s="382">
        <v>6</v>
      </c>
      <c r="S104" s="382">
        <v>6</v>
      </c>
      <c r="T104" s="37"/>
      <c r="U104" s="38">
        <v>13</v>
      </c>
      <c r="V104" s="35" t="s">
        <v>16</v>
      </c>
      <c r="W104" s="150" t="s">
        <v>575</v>
      </c>
      <c r="X104" s="38">
        <f>時間割配列!$B$12</f>
        <v>5</v>
      </c>
      <c r="Y104" s="38">
        <f>時間割配列!$I$12</f>
        <v>6</v>
      </c>
      <c r="Z104" s="382">
        <v>5</v>
      </c>
      <c r="AA104" s="38">
        <f>時間割配列!$W$12</f>
        <v>6</v>
      </c>
      <c r="AB104" s="38">
        <f>時間割配列!$AD$12</f>
        <v>6</v>
      </c>
      <c r="AC104" s="38">
        <f>時間割配列!$AK$12</f>
        <v>6</v>
      </c>
      <c r="AD104" s="37"/>
      <c r="AE104" s="38">
        <v>13</v>
      </c>
      <c r="AF104" s="35" t="s">
        <v>16</v>
      </c>
      <c r="AG104" s="150" t="s">
        <v>582</v>
      </c>
      <c r="AH104" s="38">
        <f>時間割配列!$B$12</f>
        <v>5</v>
      </c>
      <c r="AI104" s="38">
        <f>時間割配列!$I$12</f>
        <v>6</v>
      </c>
      <c r="AJ104" s="38">
        <f>時間割配列!$P$12</f>
        <v>6</v>
      </c>
      <c r="AK104" s="38">
        <f>時間割配列!$W$12</f>
        <v>6</v>
      </c>
      <c r="AL104" s="38">
        <f>時間割配列!$AD$12</f>
        <v>6</v>
      </c>
      <c r="AM104" s="38">
        <f>時間割配列!$AK$12</f>
        <v>6</v>
      </c>
    </row>
    <row r="105" spans="1:39" ht="22.5" customHeight="1">
      <c r="A105" s="38">
        <v>14</v>
      </c>
      <c r="B105" s="35" t="s">
        <v>12</v>
      </c>
      <c r="C105" s="150" t="s">
        <v>501</v>
      </c>
      <c r="D105" s="38">
        <f>時間割配列!$D$12</f>
        <v>5</v>
      </c>
      <c r="E105" s="38">
        <f>時間割配列!$K$12</f>
        <v>5</v>
      </c>
      <c r="F105" s="38">
        <f>時間割配列!$R$12</f>
        <v>5</v>
      </c>
      <c r="G105" s="38">
        <f>時間割配列!$Y$12</f>
        <v>5</v>
      </c>
      <c r="H105" s="38">
        <f>時間割配列!$AF$12</f>
        <v>5</v>
      </c>
      <c r="I105" s="38">
        <f>時間割配列!$AM$12</f>
        <v>5</v>
      </c>
      <c r="J105" s="37"/>
      <c r="K105" s="228">
        <v>14</v>
      </c>
      <c r="L105" s="229" t="s">
        <v>15</v>
      </c>
      <c r="M105" s="227"/>
      <c r="N105" s="228"/>
      <c r="O105" s="228"/>
      <c r="P105" s="228"/>
      <c r="Q105" s="228"/>
      <c r="R105" s="228"/>
      <c r="S105" s="228"/>
      <c r="T105" s="37"/>
      <c r="U105" s="38">
        <v>14</v>
      </c>
      <c r="V105" s="35" t="s">
        <v>17</v>
      </c>
      <c r="W105" s="150" t="s">
        <v>576</v>
      </c>
      <c r="X105" s="38">
        <f>時間割配列!$C$12</f>
        <v>5</v>
      </c>
      <c r="Y105" s="38">
        <f>時間割配列!$J$12</f>
        <v>5</v>
      </c>
      <c r="Z105" s="38">
        <f>時間割配列!$Q$12</f>
        <v>6</v>
      </c>
      <c r="AA105" s="38">
        <f>時間割配列!$X$12</f>
        <v>6</v>
      </c>
      <c r="AB105" s="38">
        <f>時間割配列!$AE$12</f>
        <v>6</v>
      </c>
      <c r="AC105" s="38">
        <f>時間割配列!$AL$12</f>
        <v>6</v>
      </c>
      <c r="AD105" s="37"/>
      <c r="AE105" s="38">
        <v>14</v>
      </c>
      <c r="AF105" s="35" t="s">
        <v>17</v>
      </c>
      <c r="AG105" s="150"/>
      <c r="AH105" s="38">
        <f>時間割配列!$C$12</f>
        <v>5</v>
      </c>
      <c r="AI105" s="38">
        <f>時間割配列!$J$12</f>
        <v>5</v>
      </c>
      <c r="AJ105" s="38">
        <f>時間割配列!$Q$12</f>
        <v>6</v>
      </c>
      <c r="AK105" s="38">
        <f>時間割配列!$X$12</f>
        <v>6</v>
      </c>
      <c r="AL105" s="38">
        <f>時間割配列!$AE$12</f>
        <v>6</v>
      </c>
      <c r="AM105" s="38">
        <f>時間割配列!$AL$12</f>
        <v>6</v>
      </c>
    </row>
    <row r="106" spans="1:39" ht="22.5" customHeight="1">
      <c r="A106" s="38">
        <v>15</v>
      </c>
      <c r="B106" s="35" t="s">
        <v>13</v>
      </c>
      <c r="C106" s="149" t="s">
        <v>558</v>
      </c>
      <c r="D106" s="38">
        <f>時間割配列!$E$12</f>
        <v>5</v>
      </c>
      <c r="E106" s="38">
        <f>時間割配列!$L$12</f>
        <v>5</v>
      </c>
      <c r="F106" s="38">
        <f>時間割配列!$S$12</f>
        <v>5</v>
      </c>
      <c r="G106" s="38">
        <f>時間割配列!$Z$12</f>
        <v>6</v>
      </c>
      <c r="H106" s="38">
        <f>時間割配列!$AG$12</f>
        <v>6</v>
      </c>
      <c r="I106" s="38">
        <f>時間割配列!$AN$12</f>
        <v>6</v>
      </c>
      <c r="J106" s="37"/>
      <c r="K106" s="228">
        <v>15</v>
      </c>
      <c r="L106" s="229" t="s">
        <v>0</v>
      </c>
      <c r="M106" s="227"/>
      <c r="N106" s="228"/>
      <c r="O106" s="228"/>
      <c r="P106" s="228"/>
      <c r="Q106" s="228"/>
      <c r="R106" s="228"/>
      <c r="S106" s="228"/>
      <c r="T106" s="37"/>
      <c r="U106" s="38">
        <v>15</v>
      </c>
      <c r="V106" s="35" t="s">
        <v>12</v>
      </c>
      <c r="W106" s="150" t="s">
        <v>577</v>
      </c>
      <c r="X106" s="38">
        <f>時間割配列!$D$12</f>
        <v>5</v>
      </c>
      <c r="Y106" s="38">
        <f>時間割配列!$K$12</f>
        <v>5</v>
      </c>
      <c r="Z106" s="38">
        <f>時間割配列!$R$12</f>
        <v>5</v>
      </c>
      <c r="AA106" s="38">
        <f>時間割配列!$Y$12</f>
        <v>5</v>
      </c>
      <c r="AB106" s="38">
        <f>時間割配列!$AF$12</f>
        <v>5</v>
      </c>
      <c r="AC106" s="38">
        <f>時間割配列!$AM$12</f>
        <v>5</v>
      </c>
      <c r="AD106" s="37"/>
      <c r="AE106" s="38">
        <v>15</v>
      </c>
      <c r="AF106" s="35" t="s">
        <v>12</v>
      </c>
      <c r="AG106" s="150"/>
      <c r="AH106" s="38">
        <f>時間割配列!$D$12</f>
        <v>5</v>
      </c>
      <c r="AI106" s="38">
        <f>時間割配列!$K$12</f>
        <v>5</v>
      </c>
      <c r="AJ106" s="38">
        <f>時間割配列!$R$12</f>
        <v>5</v>
      </c>
      <c r="AK106" s="38">
        <f>時間割配列!$Y$12</f>
        <v>5</v>
      </c>
      <c r="AL106" s="38">
        <f>時間割配列!$AF$12</f>
        <v>5</v>
      </c>
      <c r="AM106" s="38">
        <f>時間割配列!$AM$12</f>
        <v>5</v>
      </c>
    </row>
    <row r="107" spans="1:39" ht="22.5" customHeight="1">
      <c r="A107" s="38">
        <v>16</v>
      </c>
      <c r="B107" s="35" t="s">
        <v>14</v>
      </c>
      <c r="C107" s="149" t="s">
        <v>699</v>
      </c>
      <c r="D107" s="38">
        <f>時間割配列!$F$12</f>
        <v>5</v>
      </c>
      <c r="E107" s="38">
        <f>時間割配列!$M$12</f>
        <v>5</v>
      </c>
      <c r="F107" s="38">
        <f>時間割配列!$T$12</f>
        <v>5</v>
      </c>
      <c r="G107" s="38">
        <f>時間割配列!$AA$12</f>
        <v>5</v>
      </c>
      <c r="H107" s="38">
        <f>時間割配列!$AH$12</f>
        <v>5</v>
      </c>
      <c r="I107" s="38">
        <f>時間割配列!$AO$12</f>
        <v>5</v>
      </c>
      <c r="J107" s="37"/>
      <c r="K107" s="38">
        <v>16</v>
      </c>
      <c r="L107" s="35" t="s">
        <v>16</v>
      </c>
      <c r="M107" s="150" t="s">
        <v>720</v>
      </c>
      <c r="N107" s="38">
        <f>時間割配列!$B$12</f>
        <v>5</v>
      </c>
      <c r="O107" s="38">
        <f>時間割配列!$I$12</f>
        <v>6</v>
      </c>
      <c r="P107" s="38">
        <f>時間割配列!$P$12</f>
        <v>6</v>
      </c>
      <c r="Q107" s="38">
        <f>時間割配列!$W$12</f>
        <v>6</v>
      </c>
      <c r="R107" s="38">
        <f>時間割配列!$AD$12</f>
        <v>6</v>
      </c>
      <c r="S107" s="38">
        <f>時間割配列!$AK$12</f>
        <v>6</v>
      </c>
      <c r="T107" s="37"/>
      <c r="U107" s="38">
        <v>16</v>
      </c>
      <c r="V107" s="35" t="s">
        <v>13</v>
      </c>
      <c r="W107" s="150" t="s">
        <v>578</v>
      </c>
      <c r="X107" s="38">
        <f>時間割配列!$E$12</f>
        <v>5</v>
      </c>
      <c r="Y107" s="38">
        <f>時間割配列!$L$12</f>
        <v>5</v>
      </c>
      <c r="Z107" s="38">
        <f>時間割配列!$S$12</f>
        <v>5</v>
      </c>
      <c r="AA107" s="38">
        <f>時間割配列!$Z$12</f>
        <v>6</v>
      </c>
      <c r="AB107" s="38">
        <f>時間割配列!$AG$12</f>
        <v>6</v>
      </c>
      <c r="AC107" s="382">
        <v>5</v>
      </c>
      <c r="AD107" s="37"/>
      <c r="AE107" s="38">
        <v>16</v>
      </c>
      <c r="AF107" s="35" t="s">
        <v>13</v>
      </c>
      <c r="AG107" s="150" t="s">
        <v>682</v>
      </c>
      <c r="AH107" s="38">
        <f>時間割配列!$E$12</f>
        <v>5</v>
      </c>
      <c r="AI107" s="38">
        <f>時間割配列!$L$12</f>
        <v>5</v>
      </c>
      <c r="AJ107" s="38">
        <f>時間割配列!$S$12</f>
        <v>5</v>
      </c>
      <c r="AK107" s="38">
        <f>時間割配列!$Z$12</f>
        <v>6</v>
      </c>
      <c r="AL107" s="38">
        <f>時間割配列!$AG$12</f>
        <v>6</v>
      </c>
      <c r="AM107" s="38">
        <f>時間割配列!$AN$12</f>
        <v>6</v>
      </c>
    </row>
    <row r="108" spans="1:39" ht="22.5" customHeight="1">
      <c r="A108" s="228">
        <v>17</v>
      </c>
      <c r="B108" s="229" t="s">
        <v>15</v>
      </c>
      <c r="C108" s="231"/>
      <c r="D108" s="228"/>
      <c r="E108" s="228"/>
      <c r="F108" s="228"/>
      <c r="G108" s="228"/>
      <c r="H108" s="228"/>
      <c r="I108" s="228"/>
      <c r="J108" s="37"/>
      <c r="K108" s="38">
        <v>17</v>
      </c>
      <c r="L108" s="35" t="s">
        <v>17</v>
      </c>
      <c r="M108" s="149"/>
      <c r="N108" s="38">
        <f>時間割配列!$C$12</f>
        <v>5</v>
      </c>
      <c r="O108" s="38">
        <f>時間割配列!$J$12</f>
        <v>5</v>
      </c>
      <c r="P108" s="38">
        <f>時間割配列!$Q$12</f>
        <v>6</v>
      </c>
      <c r="Q108" s="38">
        <f>時間割配列!$X$12</f>
        <v>6</v>
      </c>
      <c r="R108" s="38">
        <f>時間割配列!$AE$12</f>
        <v>6</v>
      </c>
      <c r="S108" s="38">
        <f>時間割配列!$AL$12</f>
        <v>6</v>
      </c>
      <c r="T108" s="37"/>
      <c r="U108" s="38">
        <v>17</v>
      </c>
      <c r="V108" s="35" t="s">
        <v>14</v>
      </c>
      <c r="W108" s="150" t="s">
        <v>581</v>
      </c>
      <c r="X108" s="38">
        <f>時間割配列!$F$12</f>
        <v>5</v>
      </c>
      <c r="Y108" s="38">
        <f>時間割配列!$M$12</f>
        <v>5</v>
      </c>
      <c r="Z108" s="38">
        <f>時間割配列!$T$12</f>
        <v>5</v>
      </c>
      <c r="AA108" s="382">
        <v>6</v>
      </c>
      <c r="AB108" s="382">
        <v>6</v>
      </c>
      <c r="AC108" s="382">
        <v>6</v>
      </c>
      <c r="AD108" s="37"/>
      <c r="AE108" s="38">
        <v>17</v>
      </c>
      <c r="AF108" s="35" t="s">
        <v>14</v>
      </c>
      <c r="AG108" s="150" t="s">
        <v>681</v>
      </c>
      <c r="AH108" s="382">
        <v>4</v>
      </c>
      <c r="AI108" s="382">
        <v>4</v>
      </c>
      <c r="AJ108" s="382">
        <v>4</v>
      </c>
      <c r="AK108" s="382">
        <v>6</v>
      </c>
      <c r="AL108" s="382">
        <v>6</v>
      </c>
      <c r="AM108" s="382">
        <v>6</v>
      </c>
    </row>
    <row r="109" spans="1:39" ht="22.5" customHeight="1">
      <c r="A109" s="228">
        <v>18</v>
      </c>
      <c r="B109" s="229" t="s">
        <v>0</v>
      </c>
      <c r="C109" s="227"/>
      <c r="D109" s="228"/>
      <c r="E109" s="228"/>
      <c r="F109" s="228"/>
      <c r="G109" s="228"/>
      <c r="H109" s="228"/>
      <c r="I109" s="228"/>
      <c r="J109" s="37"/>
      <c r="K109" s="38">
        <v>18</v>
      </c>
      <c r="L109" s="35" t="s">
        <v>12</v>
      </c>
      <c r="M109" s="149" t="s">
        <v>568</v>
      </c>
      <c r="N109" s="38">
        <f>時間割配列!$D$12</f>
        <v>5</v>
      </c>
      <c r="O109" s="38">
        <f>時間割配列!$K$12</f>
        <v>5</v>
      </c>
      <c r="P109" s="38">
        <f>時間割配列!$R$12</f>
        <v>5</v>
      </c>
      <c r="Q109" s="38">
        <f>時間割配列!$Y$12</f>
        <v>5</v>
      </c>
      <c r="R109" s="38">
        <f>時間割配列!$AF$12</f>
        <v>5</v>
      </c>
      <c r="S109" s="38">
        <f>時間割配列!$AM$12</f>
        <v>5</v>
      </c>
      <c r="T109" s="37"/>
      <c r="U109" s="228">
        <v>18</v>
      </c>
      <c r="V109" s="229" t="s">
        <v>15</v>
      </c>
      <c r="W109" s="227"/>
      <c r="X109" s="228"/>
      <c r="Y109" s="228"/>
      <c r="Z109" s="228"/>
      <c r="AA109" s="228"/>
      <c r="AB109" s="228"/>
      <c r="AC109" s="228"/>
      <c r="AD109" s="37"/>
      <c r="AE109" s="228">
        <v>18</v>
      </c>
      <c r="AF109" s="229" t="s">
        <v>15</v>
      </c>
      <c r="AG109" s="227"/>
      <c r="AH109" s="228"/>
      <c r="AI109" s="228"/>
      <c r="AJ109" s="228"/>
      <c r="AK109" s="228"/>
      <c r="AL109" s="228"/>
      <c r="AM109" s="228"/>
    </row>
    <row r="110" spans="1:39" ht="22.5" customHeight="1">
      <c r="A110" s="38">
        <v>19</v>
      </c>
      <c r="B110" s="35" t="s">
        <v>16</v>
      </c>
      <c r="C110" s="150"/>
      <c r="D110" s="38">
        <f>時間割配列!$B$12</f>
        <v>5</v>
      </c>
      <c r="E110" s="38">
        <f>時間割配列!$I$12</f>
        <v>6</v>
      </c>
      <c r="F110" s="38">
        <f>時間割配列!$P$12</f>
        <v>6</v>
      </c>
      <c r="G110" s="38">
        <f>時間割配列!$W$12</f>
        <v>6</v>
      </c>
      <c r="H110" s="38">
        <f>時間割配列!$AD$12</f>
        <v>6</v>
      </c>
      <c r="I110" s="38">
        <f>時間割配列!$AK$12</f>
        <v>6</v>
      </c>
      <c r="J110" s="37"/>
      <c r="K110" s="38">
        <v>19</v>
      </c>
      <c r="L110" s="35" t="s">
        <v>13</v>
      </c>
      <c r="M110" s="150"/>
      <c r="N110" s="38">
        <f>時間割配列!$E$12</f>
        <v>5</v>
      </c>
      <c r="O110" s="38">
        <f>時間割配列!$L$12</f>
        <v>5</v>
      </c>
      <c r="P110" s="38">
        <f>時間割配列!$S$12</f>
        <v>5</v>
      </c>
      <c r="Q110" s="38">
        <f>時間割配列!$Z$12</f>
        <v>6</v>
      </c>
      <c r="R110" s="38">
        <f>時間割配列!$AG$12</f>
        <v>6</v>
      </c>
      <c r="S110" s="38">
        <f>時間割配列!$AN$12</f>
        <v>6</v>
      </c>
      <c r="T110" s="37"/>
      <c r="U110" s="228">
        <v>19</v>
      </c>
      <c r="V110" s="229" t="s">
        <v>0</v>
      </c>
      <c r="W110" s="227"/>
      <c r="X110" s="228"/>
      <c r="Y110" s="228"/>
      <c r="Z110" s="228"/>
      <c r="AA110" s="228"/>
      <c r="AB110" s="228"/>
      <c r="AC110" s="228"/>
      <c r="AD110" s="37"/>
      <c r="AE110" s="228">
        <v>19</v>
      </c>
      <c r="AF110" s="229" t="s">
        <v>0</v>
      </c>
      <c r="AG110" s="227"/>
      <c r="AH110" s="228"/>
      <c r="AI110" s="228"/>
      <c r="AJ110" s="228"/>
      <c r="AK110" s="228"/>
      <c r="AL110" s="228"/>
      <c r="AM110" s="228"/>
    </row>
    <row r="111" spans="1:39" ht="22.5" customHeight="1">
      <c r="A111" s="38">
        <v>20</v>
      </c>
      <c r="B111" s="35" t="s">
        <v>17</v>
      </c>
      <c r="C111" s="150"/>
      <c r="D111" s="38">
        <f>時間割配列!$C$12</f>
        <v>5</v>
      </c>
      <c r="E111" s="38">
        <f>時間割配列!$J$12</f>
        <v>5</v>
      </c>
      <c r="F111" s="38">
        <f>時間割配列!$Q$12</f>
        <v>6</v>
      </c>
      <c r="G111" s="38">
        <f>時間割配列!$X$12</f>
        <v>6</v>
      </c>
      <c r="H111" s="38">
        <f>時間割配列!$AE$12</f>
        <v>6</v>
      </c>
      <c r="I111" s="38">
        <f>時間割配列!$AL$12</f>
        <v>6</v>
      </c>
      <c r="J111" s="37"/>
      <c r="K111" s="38">
        <v>20</v>
      </c>
      <c r="L111" s="35" t="s">
        <v>14</v>
      </c>
      <c r="M111" s="150" t="s">
        <v>565</v>
      </c>
      <c r="N111" s="38">
        <f>時間割配列!$F$12</f>
        <v>5</v>
      </c>
      <c r="O111" s="38">
        <f>時間割配列!$M$12</f>
        <v>5</v>
      </c>
      <c r="P111" s="382">
        <v>6</v>
      </c>
      <c r="Q111" s="382">
        <v>6</v>
      </c>
      <c r="R111" s="382">
        <v>6</v>
      </c>
      <c r="S111" s="382">
        <v>6</v>
      </c>
      <c r="T111" s="37"/>
      <c r="U111" s="38">
        <v>20</v>
      </c>
      <c r="V111" s="35" t="s">
        <v>16</v>
      </c>
      <c r="W111" s="150" t="s">
        <v>568</v>
      </c>
      <c r="X111" s="38">
        <f>時間割配列!$B$12</f>
        <v>5</v>
      </c>
      <c r="Y111" s="38">
        <f>時間割配列!$I$12</f>
        <v>6</v>
      </c>
      <c r="Z111" s="38">
        <f>時間割配列!$P$12</f>
        <v>6</v>
      </c>
      <c r="AA111" s="38">
        <f>時間割配列!$W$12</f>
        <v>6</v>
      </c>
      <c r="AB111" s="38">
        <f>時間割配列!$AD$12</f>
        <v>6</v>
      </c>
      <c r="AC111" s="38">
        <f>時間割配列!$AK$12</f>
        <v>6</v>
      </c>
      <c r="AD111" s="37"/>
      <c r="AE111" s="228">
        <v>20</v>
      </c>
      <c r="AF111" s="229" t="s">
        <v>16</v>
      </c>
      <c r="AG111" s="227"/>
      <c r="AH111" s="228"/>
      <c r="AI111" s="228"/>
      <c r="AJ111" s="228"/>
      <c r="AK111" s="228"/>
      <c r="AL111" s="228"/>
      <c r="AM111" s="228"/>
    </row>
    <row r="112" spans="1:39" ht="22.5" customHeight="1">
      <c r="A112" s="38">
        <v>21</v>
      </c>
      <c r="B112" s="35" t="s">
        <v>12</v>
      </c>
      <c r="C112" s="150" t="s">
        <v>521</v>
      </c>
      <c r="D112" s="38">
        <f>時間割配列!$D$12</f>
        <v>5</v>
      </c>
      <c r="E112" s="38">
        <f>時間割配列!$K$12</f>
        <v>5</v>
      </c>
      <c r="F112" s="38">
        <f>時間割配列!$R$12</f>
        <v>5</v>
      </c>
      <c r="G112" s="38">
        <f>時間割配列!$Y$12</f>
        <v>5</v>
      </c>
      <c r="H112" s="38">
        <f>時間割配列!$AF$12</f>
        <v>5</v>
      </c>
      <c r="I112" s="38">
        <f>時間割配列!$AM$12</f>
        <v>5</v>
      </c>
      <c r="J112" s="37"/>
      <c r="K112" s="228">
        <v>21</v>
      </c>
      <c r="L112" s="229" t="s">
        <v>15</v>
      </c>
      <c r="M112" s="227"/>
      <c r="N112" s="228"/>
      <c r="O112" s="228"/>
      <c r="P112" s="228"/>
      <c r="Q112" s="228"/>
      <c r="R112" s="228"/>
      <c r="S112" s="228"/>
      <c r="T112" s="37"/>
      <c r="U112" s="38">
        <v>21</v>
      </c>
      <c r="V112" s="35" t="s">
        <v>17</v>
      </c>
      <c r="W112" s="150"/>
      <c r="X112" s="38">
        <f>時間割配列!$C$12</f>
        <v>5</v>
      </c>
      <c r="Y112" s="38">
        <f>時間割配列!$J$12</f>
        <v>5</v>
      </c>
      <c r="Z112" s="38">
        <f>時間割配列!$Q$12</f>
        <v>6</v>
      </c>
      <c r="AA112" s="38">
        <f>時間割配列!$X$12</f>
        <v>6</v>
      </c>
      <c r="AB112" s="38">
        <f>時間割配列!$AE$12</f>
        <v>6</v>
      </c>
      <c r="AC112" s="38">
        <f>時間割配列!$AL$12</f>
        <v>6</v>
      </c>
      <c r="AD112" s="37"/>
      <c r="AE112" s="38">
        <v>21</v>
      </c>
      <c r="AF112" s="35" t="s">
        <v>17</v>
      </c>
      <c r="AG112" s="150" t="s">
        <v>680</v>
      </c>
      <c r="AH112" s="38">
        <f>時間割配列!$C$12</f>
        <v>5</v>
      </c>
      <c r="AI112" s="38">
        <f>時間割配列!$J$12</f>
        <v>5</v>
      </c>
      <c r="AJ112" s="38">
        <f>時間割配列!$Q$12</f>
        <v>6</v>
      </c>
      <c r="AK112" s="38">
        <f>時間割配列!$X$12</f>
        <v>6</v>
      </c>
      <c r="AL112" s="38">
        <f>時間割配列!$AE$12</f>
        <v>6</v>
      </c>
      <c r="AM112" s="38">
        <v>6</v>
      </c>
    </row>
    <row r="113" spans="1:39" ht="22.5" customHeight="1">
      <c r="A113" s="38">
        <v>22</v>
      </c>
      <c r="B113" s="35" t="s">
        <v>13</v>
      </c>
      <c r="C113" s="150" t="s">
        <v>522</v>
      </c>
      <c r="D113" s="382">
        <v>3</v>
      </c>
      <c r="E113" s="382">
        <v>3</v>
      </c>
      <c r="F113" s="382">
        <v>3</v>
      </c>
      <c r="G113" s="382">
        <v>3</v>
      </c>
      <c r="H113" s="382">
        <v>3</v>
      </c>
      <c r="I113" s="382">
        <v>3</v>
      </c>
      <c r="J113" s="37"/>
      <c r="K113" s="228">
        <v>22</v>
      </c>
      <c r="L113" s="229" t="s">
        <v>0</v>
      </c>
      <c r="M113" s="227"/>
      <c r="N113" s="228"/>
      <c r="O113" s="228"/>
      <c r="P113" s="228"/>
      <c r="Q113" s="228"/>
      <c r="R113" s="228"/>
      <c r="S113" s="228"/>
      <c r="T113" s="37"/>
      <c r="U113" s="38">
        <v>22</v>
      </c>
      <c r="V113" s="35" t="s">
        <v>12</v>
      </c>
      <c r="W113" s="150" t="s">
        <v>566</v>
      </c>
      <c r="X113" s="38">
        <f>時間割配列!$D$12</f>
        <v>5</v>
      </c>
      <c r="Y113" s="38">
        <f>時間割配列!$K$12</f>
        <v>5</v>
      </c>
      <c r="Z113" s="38">
        <f>時間割配列!$R$12</f>
        <v>5</v>
      </c>
      <c r="AA113" s="38">
        <f>時間割配列!$Y$12</f>
        <v>5</v>
      </c>
      <c r="AB113" s="38">
        <f>時間割配列!$AF$12</f>
        <v>5</v>
      </c>
      <c r="AC113" s="38">
        <f>時間割配列!$AM$12</f>
        <v>5</v>
      </c>
      <c r="AD113" s="37"/>
      <c r="AE113" s="38">
        <v>22</v>
      </c>
      <c r="AF113" s="35" t="s">
        <v>12</v>
      </c>
      <c r="AG113" s="150" t="s">
        <v>679</v>
      </c>
      <c r="AH113" s="382">
        <v>0</v>
      </c>
      <c r="AI113" s="382">
        <v>0</v>
      </c>
      <c r="AJ113" s="382">
        <v>0</v>
      </c>
      <c r="AK113" s="382">
        <v>3</v>
      </c>
      <c r="AL113" s="382">
        <v>3</v>
      </c>
      <c r="AM113" s="382">
        <v>3</v>
      </c>
    </row>
    <row r="114" spans="1:39" ht="22.5" customHeight="1">
      <c r="A114" s="151">
        <v>23</v>
      </c>
      <c r="B114" s="155" t="s">
        <v>14</v>
      </c>
      <c r="C114" s="156" t="s">
        <v>559</v>
      </c>
      <c r="D114" s="151"/>
      <c r="E114" s="151"/>
      <c r="F114" s="151"/>
      <c r="G114" s="151"/>
      <c r="H114" s="151"/>
      <c r="I114" s="151"/>
      <c r="J114" s="37"/>
      <c r="K114" s="38">
        <v>23</v>
      </c>
      <c r="L114" s="35" t="s">
        <v>16</v>
      </c>
      <c r="M114" s="150"/>
      <c r="N114" s="38">
        <f>時間割配列!$B$12</f>
        <v>5</v>
      </c>
      <c r="O114" s="38">
        <f>時間割配列!$I$12</f>
        <v>6</v>
      </c>
      <c r="P114" s="38">
        <f>時間割配列!$P$12</f>
        <v>6</v>
      </c>
      <c r="Q114" s="38">
        <f>時間割配列!$W$12</f>
        <v>6</v>
      </c>
      <c r="R114" s="38">
        <f>時間割配列!$AD$12</f>
        <v>6</v>
      </c>
      <c r="S114" s="38">
        <f>時間割配列!$AK$12</f>
        <v>6</v>
      </c>
      <c r="T114" s="37"/>
      <c r="U114" s="38">
        <v>23</v>
      </c>
      <c r="V114" s="35" t="s">
        <v>13</v>
      </c>
      <c r="W114" s="150"/>
      <c r="X114" s="38">
        <f>時間割配列!$E$12</f>
        <v>5</v>
      </c>
      <c r="Y114" s="38">
        <f>時間割配列!$L$12</f>
        <v>5</v>
      </c>
      <c r="Z114" s="38">
        <f>時間割配列!$S$12</f>
        <v>5</v>
      </c>
      <c r="AA114" s="38">
        <f>時間割配列!$Z$12</f>
        <v>6</v>
      </c>
      <c r="AB114" s="38">
        <f>時間割配列!$AG$12</f>
        <v>6</v>
      </c>
      <c r="AC114" s="38">
        <f>時間割配列!$AN$12</f>
        <v>6</v>
      </c>
      <c r="AD114" s="37"/>
      <c r="AE114" s="38">
        <v>23</v>
      </c>
      <c r="AF114" s="35" t="s">
        <v>13</v>
      </c>
      <c r="AG114" s="150"/>
      <c r="AH114" s="382">
        <v>3</v>
      </c>
      <c r="AI114" s="382">
        <v>3</v>
      </c>
      <c r="AJ114" s="382">
        <v>3</v>
      </c>
      <c r="AK114" s="382">
        <v>3</v>
      </c>
      <c r="AL114" s="382">
        <v>3</v>
      </c>
      <c r="AM114" s="38"/>
    </row>
    <row r="115" spans="1:39" ht="22.5" customHeight="1">
      <c r="A115" s="228">
        <v>24</v>
      </c>
      <c r="B115" s="229" t="s">
        <v>15</v>
      </c>
      <c r="C115" s="227"/>
      <c r="D115" s="232"/>
      <c r="E115" s="232"/>
      <c r="F115" s="232"/>
      <c r="G115" s="232"/>
      <c r="H115" s="232"/>
      <c r="I115" s="232"/>
      <c r="J115" s="37"/>
      <c r="K115" s="38">
        <v>24</v>
      </c>
      <c r="L115" s="35" t="s">
        <v>17</v>
      </c>
      <c r="M115" s="150" t="s">
        <v>700</v>
      </c>
      <c r="N115" s="38">
        <f>時間割配列!$C$12</f>
        <v>5</v>
      </c>
      <c r="O115" s="38">
        <f>時間割配列!$J$12</f>
        <v>5</v>
      </c>
      <c r="P115" s="38">
        <f>時間割配列!$Q$12</f>
        <v>6</v>
      </c>
      <c r="Q115" s="38">
        <f>時間割配列!$X$12</f>
        <v>6</v>
      </c>
      <c r="R115" s="38">
        <f>時間割配列!$AE$12</f>
        <v>6</v>
      </c>
      <c r="S115" s="38">
        <f>時間割配列!$AL$12</f>
        <v>6</v>
      </c>
      <c r="T115" s="37"/>
      <c r="U115" s="38">
        <v>24</v>
      </c>
      <c r="V115" s="35" t="s">
        <v>14</v>
      </c>
      <c r="W115" s="150" t="s">
        <v>579</v>
      </c>
      <c r="X115" s="38">
        <f>時間割配列!$F$12</f>
        <v>5</v>
      </c>
      <c r="Y115" s="38">
        <f>時間割配列!$M$12</f>
        <v>5</v>
      </c>
      <c r="Z115" s="38">
        <f>時間割配列!$T$12</f>
        <v>5</v>
      </c>
      <c r="AA115" s="38">
        <f>時間割配列!$AA$12</f>
        <v>5</v>
      </c>
      <c r="AB115" s="38">
        <f>時間割配列!$AH$12</f>
        <v>5</v>
      </c>
      <c r="AC115" s="38">
        <f>時間割配列!$AO$12</f>
        <v>5</v>
      </c>
      <c r="AD115" s="37"/>
      <c r="AE115" s="38">
        <v>24</v>
      </c>
      <c r="AF115" s="35" t="s">
        <v>14</v>
      </c>
      <c r="AG115" s="150" t="s">
        <v>677</v>
      </c>
      <c r="AH115" s="382">
        <v>3</v>
      </c>
      <c r="AI115" s="382">
        <v>3</v>
      </c>
      <c r="AJ115" s="382">
        <v>3</v>
      </c>
      <c r="AK115" s="382">
        <v>3</v>
      </c>
      <c r="AL115" s="382">
        <v>3</v>
      </c>
      <c r="AM115" s="38"/>
    </row>
    <row r="116" spans="1:39" ht="22.5" customHeight="1">
      <c r="A116" s="228">
        <v>25</v>
      </c>
      <c r="B116" s="229" t="s">
        <v>0</v>
      </c>
      <c r="C116" s="227"/>
      <c r="D116" s="228"/>
      <c r="E116" s="228"/>
      <c r="F116" s="228"/>
      <c r="G116" s="228"/>
      <c r="H116" s="228"/>
      <c r="I116" s="228"/>
      <c r="J116" s="37"/>
      <c r="K116" s="38">
        <v>25</v>
      </c>
      <c r="L116" s="35" t="s">
        <v>12</v>
      </c>
      <c r="M116" s="150" t="s">
        <v>504</v>
      </c>
      <c r="N116" s="38">
        <f>時間割配列!$D$12</f>
        <v>5</v>
      </c>
      <c r="O116" s="38">
        <f>時間割配列!$K$12</f>
        <v>5</v>
      </c>
      <c r="P116" s="38">
        <f>時間割配列!$R$12</f>
        <v>5</v>
      </c>
      <c r="Q116" s="38">
        <f>時間割配列!$Y$12</f>
        <v>5</v>
      </c>
      <c r="R116" s="38">
        <f>時間割配列!$AF$12</f>
        <v>5</v>
      </c>
      <c r="S116" s="38">
        <f>時間割配列!$AM$12</f>
        <v>5</v>
      </c>
      <c r="T116" s="37"/>
      <c r="U116" s="228">
        <v>25</v>
      </c>
      <c r="V116" s="229" t="s">
        <v>15</v>
      </c>
      <c r="W116" s="227"/>
      <c r="X116" s="228"/>
      <c r="Y116" s="228"/>
      <c r="Z116" s="228"/>
      <c r="AA116" s="228"/>
      <c r="AB116" s="228"/>
      <c r="AC116" s="228"/>
      <c r="AD116" s="37"/>
      <c r="AE116" s="228">
        <v>25</v>
      </c>
      <c r="AF116" s="229" t="s">
        <v>15</v>
      </c>
      <c r="AG116" s="227"/>
      <c r="AH116" s="234"/>
      <c r="AI116" s="234"/>
      <c r="AJ116" s="234"/>
      <c r="AK116" s="234"/>
      <c r="AL116" s="234"/>
      <c r="AM116" s="234"/>
    </row>
    <row r="117" spans="1:39" ht="22.5" customHeight="1">
      <c r="A117" s="151">
        <v>26</v>
      </c>
      <c r="B117" s="155" t="s">
        <v>16</v>
      </c>
      <c r="C117" s="156" t="s">
        <v>560</v>
      </c>
      <c r="D117" s="151"/>
      <c r="E117" s="151"/>
      <c r="F117" s="151"/>
      <c r="G117" s="151"/>
      <c r="H117" s="151"/>
      <c r="I117" s="151"/>
      <c r="J117" s="37"/>
      <c r="K117" s="38">
        <v>26</v>
      </c>
      <c r="L117" s="35" t="s">
        <v>13</v>
      </c>
      <c r="M117" s="150"/>
      <c r="N117" s="38">
        <f>時間割配列!$E$12</f>
        <v>5</v>
      </c>
      <c r="O117" s="38">
        <f>時間割配列!$L$12</f>
        <v>5</v>
      </c>
      <c r="P117" s="38">
        <f>時間割配列!$S$12</f>
        <v>5</v>
      </c>
      <c r="Q117" s="38">
        <f>時間割配列!$Z$12</f>
        <v>6</v>
      </c>
      <c r="R117" s="38">
        <f>時間割配列!$AG$12</f>
        <v>6</v>
      </c>
      <c r="S117" s="38">
        <f>時間割配列!$AN$12</f>
        <v>6</v>
      </c>
      <c r="T117" s="37"/>
      <c r="U117" s="228">
        <v>26</v>
      </c>
      <c r="V117" s="229" t="s">
        <v>0</v>
      </c>
      <c r="W117" s="227"/>
      <c r="X117" s="228"/>
      <c r="Y117" s="228"/>
      <c r="Z117" s="228"/>
      <c r="AA117" s="228"/>
      <c r="AB117" s="228"/>
      <c r="AC117" s="228"/>
      <c r="AD117" s="37"/>
      <c r="AE117" s="228">
        <v>26</v>
      </c>
      <c r="AF117" s="229" t="s">
        <v>0</v>
      </c>
      <c r="AG117" s="227"/>
      <c r="AH117" s="228"/>
      <c r="AI117" s="228"/>
      <c r="AJ117" s="228"/>
      <c r="AK117" s="228"/>
      <c r="AL117" s="228"/>
      <c r="AM117" s="228"/>
    </row>
    <row r="118" spans="1:39" ht="22.5" customHeight="1">
      <c r="A118" s="151">
        <v>27</v>
      </c>
      <c r="B118" s="155" t="s">
        <v>17</v>
      </c>
      <c r="C118" s="156"/>
      <c r="D118" s="151"/>
      <c r="E118" s="151"/>
      <c r="F118" s="151"/>
      <c r="G118" s="151"/>
      <c r="H118" s="151"/>
      <c r="I118" s="151"/>
      <c r="J118" s="37"/>
      <c r="K118" s="38">
        <v>27</v>
      </c>
      <c r="L118" s="35" t="s">
        <v>14</v>
      </c>
      <c r="M118" s="150" t="s">
        <v>567</v>
      </c>
      <c r="N118" s="38">
        <f>時間割配列!$F$12</f>
        <v>5</v>
      </c>
      <c r="O118" s="38">
        <f>時間割配列!$M$12</f>
        <v>5</v>
      </c>
      <c r="P118" s="38">
        <f>時間割配列!$T$12</f>
        <v>5</v>
      </c>
      <c r="Q118" s="38">
        <f>時間割配列!$AA$12</f>
        <v>5</v>
      </c>
      <c r="R118" s="382">
        <v>6</v>
      </c>
      <c r="S118" s="382">
        <v>6</v>
      </c>
      <c r="T118" s="37"/>
      <c r="U118" s="38">
        <v>27</v>
      </c>
      <c r="V118" s="35" t="s">
        <v>16</v>
      </c>
      <c r="W118" s="150"/>
      <c r="X118" s="38">
        <f>時間割配列!$B$12</f>
        <v>5</v>
      </c>
      <c r="Y118" s="38">
        <f>時間割配列!$I$12</f>
        <v>6</v>
      </c>
      <c r="Z118" s="38">
        <f>時間割配列!$P$12</f>
        <v>6</v>
      </c>
      <c r="AA118" s="38">
        <f>時間割配列!$W$12</f>
        <v>6</v>
      </c>
      <c r="AB118" s="38">
        <f>時間割配列!$AD$12</f>
        <v>6</v>
      </c>
      <c r="AC118" s="38">
        <f>時間割配列!$AK$12</f>
        <v>6</v>
      </c>
      <c r="AD118" s="37"/>
      <c r="AE118" s="228">
        <v>27</v>
      </c>
      <c r="AF118" s="229" t="s">
        <v>16</v>
      </c>
      <c r="AG118" s="227" t="s">
        <v>678</v>
      </c>
      <c r="AH118" s="228"/>
      <c r="AI118" s="228"/>
      <c r="AJ118" s="228"/>
      <c r="AK118" s="228"/>
      <c r="AL118" s="228"/>
      <c r="AM118" s="228"/>
    </row>
    <row r="119" spans="1:39" ht="22.5" customHeight="1">
      <c r="A119" s="151">
        <v>28</v>
      </c>
      <c r="B119" s="155" t="s">
        <v>12</v>
      </c>
      <c r="C119" s="156"/>
      <c r="D119" s="151"/>
      <c r="E119" s="151"/>
      <c r="F119" s="151"/>
      <c r="G119" s="151"/>
      <c r="H119" s="151"/>
      <c r="I119" s="151"/>
      <c r="J119" s="37"/>
      <c r="K119" s="228">
        <v>28</v>
      </c>
      <c r="L119" s="229" t="s">
        <v>15</v>
      </c>
      <c r="M119" s="227"/>
      <c r="N119" s="228"/>
      <c r="O119" s="228"/>
      <c r="P119" s="228"/>
      <c r="Q119" s="228"/>
      <c r="R119" s="228"/>
      <c r="S119" s="228"/>
      <c r="T119" s="37"/>
      <c r="U119" s="117">
        <v>28</v>
      </c>
      <c r="V119" s="35" t="s">
        <v>17</v>
      </c>
      <c r="W119" s="150"/>
      <c r="X119" s="38">
        <f>時間割配列!$C$12</f>
        <v>5</v>
      </c>
      <c r="Y119" s="38">
        <f>時間割配列!$J$12</f>
        <v>5</v>
      </c>
      <c r="Z119" s="38">
        <f>時間割配列!$Q$12</f>
        <v>6</v>
      </c>
      <c r="AA119" s="38">
        <f>時間割配列!$X$12</f>
        <v>6</v>
      </c>
      <c r="AB119" s="38">
        <f>時間割配列!$AE$12</f>
        <v>6</v>
      </c>
      <c r="AC119" s="38">
        <f>時間割配列!$AL$12</f>
        <v>6</v>
      </c>
      <c r="AD119" s="37"/>
      <c r="AE119" s="228">
        <v>28</v>
      </c>
      <c r="AF119" s="229" t="s">
        <v>17</v>
      </c>
      <c r="AG119" s="227"/>
      <c r="AH119" s="228"/>
      <c r="AI119" s="228"/>
      <c r="AJ119" s="228"/>
      <c r="AK119" s="228"/>
      <c r="AL119" s="228"/>
      <c r="AM119" s="228"/>
    </row>
    <row r="120" spans="1:39" ht="22.5" customHeight="1">
      <c r="A120" s="151">
        <v>29</v>
      </c>
      <c r="B120" s="155" t="s">
        <v>13</v>
      </c>
      <c r="C120" s="156"/>
      <c r="D120" s="151"/>
      <c r="E120" s="151"/>
      <c r="F120" s="151"/>
      <c r="G120" s="151"/>
      <c r="H120" s="151"/>
      <c r="I120" s="151"/>
      <c r="J120" s="37"/>
      <c r="K120" s="228">
        <v>29</v>
      </c>
      <c r="L120" s="229" t="s">
        <v>0</v>
      </c>
      <c r="M120" s="227"/>
      <c r="N120" s="228"/>
      <c r="O120" s="228"/>
      <c r="P120" s="228"/>
      <c r="Q120" s="228"/>
      <c r="R120" s="228"/>
      <c r="S120" s="228"/>
      <c r="T120" s="37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228">
        <v>29</v>
      </c>
      <c r="AF120" s="229" t="s">
        <v>12</v>
      </c>
      <c r="AG120" s="227"/>
      <c r="AH120" s="228"/>
      <c r="AI120" s="228"/>
      <c r="AJ120" s="228"/>
      <c r="AK120" s="228"/>
      <c r="AL120" s="228"/>
      <c r="AM120" s="228"/>
    </row>
    <row r="121" spans="1:39" ht="22.5" customHeight="1">
      <c r="A121" s="151">
        <v>30</v>
      </c>
      <c r="B121" s="155" t="s">
        <v>14</v>
      </c>
      <c r="C121" s="156"/>
      <c r="D121" s="151"/>
      <c r="E121" s="151"/>
      <c r="F121" s="151"/>
      <c r="G121" s="151"/>
      <c r="H121" s="151"/>
      <c r="I121" s="151"/>
      <c r="J121" s="37"/>
      <c r="K121" s="38">
        <v>30</v>
      </c>
      <c r="L121" s="35" t="s">
        <v>16</v>
      </c>
      <c r="M121" s="150"/>
      <c r="N121" s="38">
        <f>時間割配列!$B$12</f>
        <v>5</v>
      </c>
      <c r="O121" s="38">
        <f>時間割配列!$I$12</f>
        <v>6</v>
      </c>
      <c r="P121" s="38">
        <f>時間割配列!$P$12</f>
        <v>6</v>
      </c>
      <c r="Q121" s="38">
        <f>時間割配列!$W$12</f>
        <v>6</v>
      </c>
      <c r="R121" s="38">
        <f>時間割配列!$AD$12</f>
        <v>6</v>
      </c>
      <c r="S121" s="38">
        <f>時間割配列!$AK$12</f>
        <v>6</v>
      </c>
      <c r="T121" s="37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228">
        <v>30</v>
      </c>
      <c r="AF121" s="229" t="s">
        <v>13</v>
      </c>
      <c r="AG121" s="227"/>
      <c r="AH121" s="228"/>
      <c r="AI121" s="228"/>
      <c r="AJ121" s="228"/>
      <c r="AK121" s="228"/>
      <c r="AL121" s="228"/>
      <c r="AM121" s="228"/>
    </row>
    <row r="122" spans="1:39" ht="22.5" customHeight="1">
      <c r="A122" s="151">
        <v>31</v>
      </c>
      <c r="B122" s="155" t="s">
        <v>15</v>
      </c>
      <c r="C122" s="156"/>
      <c r="D122" s="151"/>
      <c r="E122" s="151"/>
      <c r="F122" s="151"/>
      <c r="G122" s="151"/>
      <c r="H122" s="151"/>
      <c r="I122" s="151"/>
      <c r="J122" s="37"/>
      <c r="K122" s="38">
        <v>31</v>
      </c>
      <c r="L122" s="35" t="s">
        <v>17</v>
      </c>
      <c r="M122" s="150"/>
      <c r="N122" s="38">
        <f>時間割配列!$C$12</f>
        <v>5</v>
      </c>
      <c r="O122" s="38">
        <f>時間割配列!$J$12</f>
        <v>5</v>
      </c>
      <c r="P122" s="38">
        <f>時間割配列!$Q$12</f>
        <v>6</v>
      </c>
      <c r="Q122" s="38">
        <f>時間割配列!$X$12</f>
        <v>6</v>
      </c>
      <c r="R122" s="38">
        <f>時間割配列!$AE$12</f>
        <v>6</v>
      </c>
      <c r="S122" s="38">
        <f>時間割配列!$AL$12</f>
        <v>6</v>
      </c>
      <c r="T122" s="37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228">
        <v>31</v>
      </c>
      <c r="AF122" s="229" t="s">
        <v>14</v>
      </c>
      <c r="AG122" s="227"/>
      <c r="AH122" s="228"/>
      <c r="AI122" s="228"/>
      <c r="AJ122" s="228"/>
      <c r="AK122" s="228"/>
      <c r="AL122" s="228"/>
      <c r="AM122" s="228"/>
    </row>
    <row r="123" spans="1:39" ht="5.25" customHeight="1">
      <c r="A123" s="23"/>
      <c r="B123" s="23"/>
      <c r="D123" s="22"/>
      <c r="E123" s="22"/>
      <c r="F123" s="22"/>
      <c r="G123" s="22"/>
      <c r="H123" s="22"/>
      <c r="I123" s="22"/>
    </row>
    <row r="124" spans="1:39" ht="22.5" customHeight="1">
      <c r="A124" s="23"/>
      <c r="B124" s="118"/>
      <c r="C124" s="111" t="s">
        <v>88</v>
      </c>
      <c r="D124" s="112">
        <f t="shared" ref="D124:I124" si="68">SUM(D92:D122)</f>
        <v>78</v>
      </c>
      <c r="E124" s="112">
        <f t="shared" si="68"/>
        <v>80</v>
      </c>
      <c r="F124" s="112">
        <f t="shared" si="68"/>
        <v>82</v>
      </c>
      <c r="G124" s="112">
        <f t="shared" si="68"/>
        <v>85</v>
      </c>
      <c r="H124" s="112">
        <f t="shared" si="68"/>
        <v>86</v>
      </c>
      <c r="I124" s="112">
        <f t="shared" si="68"/>
        <v>86</v>
      </c>
      <c r="J124" s="22"/>
      <c r="L124" s="118"/>
      <c r="M124" s="111" t="s">
        <v>88</v>
      </c>
      <c r="N124" s="112">
        <f t="shared" ref="N124:S124" si="69">SUM(N92:N122)</f>
        <v>78</v>
      </c>
      <c r="O124" s="112">
        <f t="shared" si="69"/>
        <v>81</v>
      </c>
      <c r="P124" s="112">
        <f t="shared" si="69"/>
        <v>85</v>
      </c>
      <c r="Q124" s="112">
        <f t="shared" si="69"/>
        <v>88</v>
      </c>
      <c r="R124" s="112">
        <f t="shared" si="69"/>
        <v>90</v>
      </c>
      <c r="S124" s="112">
        <f t="shared" si="69"/>
        <v>90</v>
      </c>
      <c r="T124" s="22"/>
      <c r="V124" s="118"/>
      <c r="W124" s="111" t="s">
        <v>88</v>
      </c>
      <c r="X124" s="112">
        <f t="shared" ref="X124:AC124" si="70">SUM(X92:X122)</f>
        <v>99</v>
      </c>
      <c r="Y124" s="112">
        <f t="shared" si="70"/>
        <v>103</v>
      </c>
      <c r="Z124" s="112">
        <f t="shared" si="70"/>
        <v>106</v>
      </c>
      <c r="AA124" s="112">
        <f t="shared" si="70"/>
        <v>112</v>
      </c>
      <c r="AB124" s="112">
        <f t="shared" si="70"/>
        <v>111</v>
      </c>
      <c r="AC124" s="112">
        <f t="shared" si="70"/>
        <v>111</v>
      </c>
      <c r="AD124" s="22"/>
      <c r="AF124" s="118"/>
      <c r="AG124" s="111" t="s">
        <v>88</v>
      </c>
      <c r="AH124" s="112">
        <f t="shared" ref="AH124:AM124" si="71">SUM(AH92:AH122)</f>
        <v>75</v>
      </c>
      <c r="AI124" s="112">
        <f t="shared" si="71"/>
        <v>77</v>
      </c>
      <c r="AJ124" s="112">
        <f t="shared" si="71"/>
        <v>80</v>
      </c>
      <c r="AK124" s="112">
        <f t="shared" si="71"/>
        <v>88</v>
      </c>
      <c r="AL124" s="112">
        <f t="shared" si="71"/>
        <v>88</v>
      </c>
      <c r="AM124" s="112">
        <f t="shared" si="71"/>
        <v>82</v>
      </c>
    </row>
    <row r="125" spans="1:39" ht="22.5" customHeight="1">
      <c r="C125" s="111" t="s">
        <v>94</v>
      </c>
      <c r="D125" s="112">
        <f t="shared" ref="D125:I125" si="72">SUM(D80,N80,X80,AH80,D124)</f>
        <v>384</v>
      </c>
      <c r="E125" s="112">
        <f t="shared" si="72"/>
        <v>398</v>
      </c>
      <c r="F125" s="112">
        <f t="shared" si="72"/>
        <v>411</v>
      </c>
      <c r="G125" s="112">
        <f t="shared" si="72"/>
        <v>426</v>
      </c>
      <c r="H125" s="112">
        <f t="shared" si="72"/>
        <v>430</v>
      </c>
      <c r="I125" s="112">
        <f t="shared" si="72"/>
        <v>430</v>
      </c>
      <c r="AG125" s="111" t="s">
        <v>95</v>
      </c>
      <c r="AH125" s="112">
        <f t="shared" ref="AH125:AM125" si="73">SUM(N124,X124,AH124)</f>
        <v>252</v>
      </c>
      <c r="AI125" s="112">
        <f t="shared" si="73"/>
        <v>261</v>
      </c>
      <c r="AJ125" s="112">
        <f t="shared" si="73"/>
        <v>271</v>
      </c>
      <c r="AK125" s="112">
        <f t="shared" si="73"/>
        <v>288</v>
      </c>
      <c r="AL125" s="112">
        <f t="shared" si="73"/>
        <v>289</v>
      </c>
      <c r="AM125" s="112">
        <f t="shared" si="73"/>
        <v>283</v>
      </c>
    </row>
    <row r="126" spans="1:39" ht="22.5" customHeight="1">
      <c r="AG126" s="111" t="s">
        <v>96</v>
      </c>
      <c r="AH126" s="112">
        <f t="shared" ref="AH126:AM126" si="74">SUM(AH37,D125,AH125)</f>
        <v>973</v>
      </c>
      <c r="AI126" s="112">
        <f t="shared" si="74"/>
        <v>1018</v>
      </c>
      <c r="AJ126" s="112">
        <f t="shared" si="74"/>
        <v>1054</v>
      </c>
      <c r="AK126" s="112">
        <f t="shared" si="74"/>
        <v>1103</v>
      </c>
      <c r="AL126" s="112">
        <f t="shared" si="74"/>
        <v>1114</v>
      </c>
      <c r="AM126" s="112">
        <f t="shared" si="74"/>
        <v>1112</v>
      </c>
    </row>
    <row r="127" spans="1:39" ht="15" hidden="1" customHeight="1">
      <c r="B127" s="119"/>
      <c r="C127" s="120" t="str">
        <f>B92</f>
        <v>木</v>
      </c>
      <c r="D127" s="121">
        <f t="shared" ref="D127:I127" si="75">COUNTA(D92,D99,D106,D113,D120)</f>
        <v>4</v>
      </c>
      <c r="E127" s="121">
        <f t="shared" si="75"/>
        <v>4</v>
      </c>
      <c r="F127" s="121">
        <f t="shared" si="75"/>
        <v>4</v>
      </c>
      <c r="G127" s="121">
        <f t="shared" si="75"/>
        <v>4</v>
      </c>
      <c r="H127" s="121">
        <f t="shared" si="75"/>
        <v>4</v>
      </c>
      <c r="I127" s="122">
        <f t="shared" si="75"/>
        <v>4</v>
      </c>
      <c r="L127" s="119"/>
      <c r="M127" s="120" t="str">
        <f>L92</f>
        <v>日</v>
      </c>
      <c r="N127" s="121">
        <f t="shared" ref="N127:S127" si="76">COUNTA(N92,N99,N106,N113,N120)</f>
        <v>0</v>
      </c>
      <c r="O127" s="121">
        <f t="shared" si="76"/>
        <v>0</v>
      </c>
      <c r="P127" s="121">
        <f t="shared" si="76"/>
        <v>0</v>
      </c>
      <c r="Q127" s="121">
        <f t="shared" si="76"/>
        <v>0</v>
      </c>
      <c r="R127" s="121">
        <f t="shared" si="76"/>
        <v>0</v>
      </c>
      <c r="S127" s="122">
        <f t="shared" si="76"/>
        <v>0</v>
      </c>
      <c r="V127" s="119"/>
      <c r="W127" s="120" t="str">
        <f>V92</f>
        <v>水</v>
      </c>
      <c r="X127" s="121">
        <f t="shared" ref="X127:AC127" si="77">COUNTA(X92,X99,X106,X113,X120)</f>
        <v>4</v>
      </c>
      <c r="Y127" s="121">
        <f t="shared" si="77"/>
        <v>4</v>
      </c>
      <c r="Z127" s="121">
        <f t="shared" si="77"/>
        <v>4</v>
      </c>
      <c r="AA127" s="121">
        <f t="shared" si="77"/>
        <v>4</v>
      </c>
      <c r="AB127" s="121">
        <f t="shared" si="77"/>
        <v>4</v>
      </c>
      <c r="AC127" s="122">
        <f t="shared" si="77"/>
        <v>4</v>
      </c>
      <c r="AF127" s="119"/>
      <c r="AG127" s="120" t="str">
        <f>AF92</f>
        <v>水</v>
      </c>
      <c r="AH127" s="121">
        <f t="shared" ref="AH127:AM129" si="78">COUNTA(AH92,AH99,AH106,AH113,AH120)</f>
        <v>4</v>
      </c>
      <c r="AI127" s="121">
        <f t="shared" si="78"/>
        <v>4</v>
      </c>
      <c r="AJ127" s="121">
        <f t="shared" si="78"/>
        <v>4</v>
      </c>
      <c r="AK127" s="121">
        <f t="shared" si="78"/>
        <v>4</v>
      </c>
      <c r="AL127" s="121">
        <f t="shared" si="78"/>
        <v>4</v>
      </c>
      <c r="AM127" s="122">
        <f t="shared" si="78"/>
        <v>4</v>
      </c>
    </row>
    <row r="128" spans="1:39" ht="15" hidden="1" customHeight="1">
      <c r="B128" s="123"/>
      <c r="C128" s="114" t="str">
        <f t="shared" ref="C128:C133" si="79">B93</f>
        <v>金</v>
      </c>
      <c r="D128" s="115">
        <f t="shared" ref="D128:I128" si="80">COUNTA(D93,D100,D107,D114,D121)</f>
        <v>3</v>
      </c>
      <c r="E128" s="115">
        <f t="shared" si="80"/>
        <v>3</v>
      </c>
      <c r="F128" s="115">
        <f t="shared" si="80"/>
        <v>3</v>
      </c>
      <c r="G128" s="115">
        <f t="shared" si="80"/>
        <v>3</v>
      </c>
      <c r="H128" s="115">
        <f t="shared" si="80"/>
        <v>3</v>
      </c>
      <c r="I128" s="124">
        <f t="shared" si="80"/>
        <v>3</v>
      </c>
      <c r="L128" s="123"/>
      <c r="M128" s="114" t="str">
        <f t="shared" ref="M128:M133" si="81">L93</f>
        <v>月</v>
      </c>
      <c r="N128" s="115">
        <f t="shared" ref="N128:S128" si="82">COUNTA(N93,N100,N107,N114,N121)</f>
        <v>3</v>
      </c>
      <c r="O128" s="115">
        <f t="shared" si="82"/>
        <v>3</v>
      </c>
      <c r="P128" s="115">
        <f t="shared" si="82"/>
        <v>3</v>
      </c>
      <c r="Q128" s="115">
        <f t="shared" si="82"/>
        <v>3</v>
      </c>
      <c r="R128" s="115">
        <f t="shared" si="82"/>
        <v>3</v>
      </c>
      <c r="S128" s="124">
        <f t="shared" si="82"/>
        <v>3</v>
      </c>
      <c r="V128" s="123"/>
      <c r="W128" s="114" t="str">
        <f t="shared" ref="W128:W133" si="83">V93</f>
        <v>木</v>
      </c>
      <c r="X128" s="115">
        <f t="shared" ref="X128:AC128" si="84">COUNTA(X93,X100,X107,X114,X121)</f>
        <v>4</v>
      </c>
      <c r="Y128" s="115">
        <f t="shared" si="84"/>
        <v>4</v>
      </c>
      <c r="Z128" s="115">
        <f t="shared" si="84"/>
        <v>4</v>
      </c>
      <c r="AA128" s="115">
        <f t="shared" si="84"/>
        <v>4</v>
      </c>
      <c r="AB128" s="115">
        <f t="shared" si="84"/>
        <v>4</v>
      </c>
      <c r="AC128" s="124">
        <f t="shared" si="84"/>
        <v>4</v>
      </c>
      <c r="AF128" s="123"/>
      <c r="AG128" s="114" t="str">
        <f t="shared" ref="AG128:AG133" si="85">AF93</f>
        <v>木</v>
      </c>
      <c r="AH128" s="115">
        <f t="shared" si="78"/>
        <v>4</v>
      </c>
      <c r="AI128" s="115">
        <f t="shared" si="78"/>
        <v>4</v>
      </c>
      <c r="AJ128" s="115">
        <f t="shared" si="78"/>
        <v>4</v>
      </c>
      <c r="AK128" s="115">
        <f t="shared" si="78"/>
        <v>4</v>
      </c>
      <c r="AL128" s="115">
        <f t="shared" si="78"/>
        <v>4</v>
      </c>
      <c r="AM128" s="124">
        <f t="shared" si="78"/>
        <v>3</v>
      </c>
    </row>
    <row r="129" spans="2:39" ht="15" hidden="1" customHeight="1">
      <c r="B129" s="123" t="s">
        <v>20</v>
      </c>
      <c r="C129" s="114" t="str">
        <f t="shared" si="79"/>
        <v>土</v>
      </c>
      <c r="D129" s="115">
        <f t="shared" ref="D129:I129" si="86">COUNTA(D94,D101,D108,D115,D122)</f>
        <v>0</v>
      </c>
      <c r="E129" s="115">
        <f t="shared" si="86"/>
        <v>0</v>
      </c>
      <c r="F129" s="115">
        <f t="shared" si="86"/>
        <v>0</v>
      </c>
      <c r="G129" s="115">
        <f t="shared" si="86"/>
        <v>0</v>
      </c>
      <c r="H129" s="115">
        <f t="shared" si="86"/>
        <v>0</v>
      </c>
      <c r="I129" s="124">
        <f t="shared" si="86"/>
        <v>0</v>
      </c>
      <c r="L129" s="123" t="s">
        <v>20</v>
      </c>
      <c r="M129" s="114" t="str">
        <f t="shared" si="81"/>
        <v>火</v>
      </c>
      <c r="N129" s="115">
        <f t="shared" ref="N129:S129" si="87">COUNTA(N94,N101,N108,N115,N122)</f>
        <v>4</v>
      </c>
      <c r="O129" s="115">
        <f t="shared" si="87"/>
        <v>4</v>
      </c>
      <c r="P129" s="115">
        <f t="shared" si="87"/>
        <v>4</v>
      </c>
      <c r="Q129" s="115">
        <f t="shared" si="87"/>
        <v>4</v>
      </c>
      <c r="R129" s="115">
        <f t="shared" si="87"/>
        <v>4</v>
      </c>
      <c r="S129" s="124">
        <f t="shared" si="87"/>
        <v>4</v>
      </c>
      <c r="V129" s="123" t="s">
        <v>20</v>
      </c>
      <c r="W129" s="114" t="str">
        <f t="shared" si="83"/>
        <v>金</v>
      </c>
      <c r="X129" s="115">
        <f t="shared" ref="X129:AC129" si="88">COUNTA(X94,X101,X108,X115,X122)</f>
        <v>4</v>
      </c>
      <c r="Y129" s="115">
        <f t="shared" si="88"/>
        <v>4</v>
      </c>
      <c r="Z129" s="115">
        <f t="shared" si="88"/>
        <v>4</v>
      </c>
      <c r="AA129" s="115">
        <f t="shared" si="88"/>
        <v>4</v>
      </c>
      <c r="AB129" s="115">
        <f t="shared" si="88"/>
        <v>4</v>
      </c>
      <c r="AC129" s="124">
        <f t="shared" si="88"/>
        <v>4</v>
      </c>
      <c r="AF129" s="123" t="s">
        <v>20</v>
      </c>
      <c r="AG129" s="114" t="str">
        <f t="shared" si="85"/>
        <v>金</v>
      </c>
      <c r="AH129" s="115">
        <f t="shared" si="78"/>
        <v>4</v>
      </c>
      <c r="AI129" s="115">
        <f t="shared" si="78"/>
        <v>4</v>
      </c>
      <c r="AJ129" s="115">
        <f t="shared" si="78"/>
        <v>4</v>
      </c>
      <c r="AK129" s="115">
        <f t="shared" si="78"/>
        <v>4</v>
      </c>
      <c r="AL129" s="115">
        <f t="shared" si="78"/>
        <v>4</v>
      </c>
      <c r="AM129" s="124">
        <f t="shared" si="78"/>
        <v>3</v>
      </c>
    </row>
    <row r="130" spans="2:39" ht="15" hidden="1" customHeight="1">
      <c r="B130" s="123"/>
      <c r="C130" s="114" t="str">
        <f t="shared" si="79"/>
        <v>日</v>
      </c>
      <c r="D130" s="115">
        <f t="shared" ref="D130:I130" si="89">COUNTA(D95,D102,D109,D116)</f>
        <v>0</v>
      </c>
      <c r="E130" s="115">
        <f t="shared" si="89"/>
        <v>0</v>
      </c>
      <c r="F130" s="115">
        <f t="shared" si="89"/>
        <v>0</v>
      </c>
      <c r="G130" s="115">
        <f t="shared" si="89"/>
        <v>0</v>
      </c>
      <c r="H130" s="115">
        <f t="shared" si="89"/>
        <v>0</v>
      </c>
      <c r="I130" s="124">
        <f t="shared" si="89"/>
        <v>0</v>
      </c>
      <c r="L130" s="123"/>
      <c r="M130" s="114" t="str">
        <f t="shared" si="81"/>
        <v>水</v>
      </c>
      <c r="N130" s="115">
        <f t="shared" ref="N130:S130" si="90">COUNTA(N95,N102,N109,N116)</f>
        <v>3</v>
      </c>
      <c r="O130" s="115">
        <f t="shared" si="90"/>
        <v>3</v>
      </c>
      <c r="P130" s="115">
        <f t="shared" si="90"/>
        <v>3</v>
      </c>
      <c r="Q130" s="115">
        <f t="shared" si="90"/>
        <v>3</v>
      </c>
      <c r="R130" s="115">
        <f t="shared" si="90"/>
        <v>3</v>
      </c>
      <c r="S130" s="124">
        <f t="shared" si="90"/>
        <v>3</v>
      </c>
      <c r="V130" s="123"/>
      <c r="W130" s="114" t="str">
        <f t="shared" si="83"/>
        <v>土</v>
      </c>
      <c r="X130" s="115">
        <f t="shared" ref="X130:AC130" si="91">COUNTA(X95,X102,X109,X116)</f>
        <v>0</v>
      </c>
      <c r="Y130" s="115">
        <f t="shared" si="91"/>
        <v>0</v>
      </c>
      <c r="Z130" s="115">
        <f t="shared" si="91"/>
        <v>0</v>
      </c>
      <c r="AA130" s="115">
        <f t="shared" si="91"/>
        <v>0</v>
      </c>
      <c r="AB130" s="115">
        <f t="shared" si="91"/>
        <v>0</v>
      </c>
      <c r="AC130" s="124">
        <f t="shared" si="91"/>
        <v>0</v>
      </c>
      <c r="AF130" s="123"/>
      <c r="AG130" s="114" t="str">
        <f t="shared" si="85"/>
        <v>土</v>
      </c>
      <c r="AH130" s="115">
        <f t="shared" ref="AH130:AM133" si="92">COUNTA(AH95,AH102,AH109,AH116)</f>
        <v>0</v>
      </c>
      <c r="AI130" s="115">
        <f t="shared" si="92"/>
        <v>0</v>
      </c>
      <c r="AJ130" s="115">
        <f t="shared" si="92"/>
        <v>0</v>
      </c>
      <c r="AK130" s="115">
        <f t="shared" si="92"/>
        <v>0</v>
      </c>
      <c r="AL130" s="115">
        <f t="shared" si="92"/>
        <v>0</v>
      </c>
      <c r="AM130" s="124">
        <f t="shared" si="92"/>
        <v>0</v>
      </c>
    </row>
    <row r="131" spans="2:39" ht="15" hidden="1" customHeight="1">
      <c r="B131" s="123" t="s">
        <v>98</v>
      </c>
      <c r="C131" s="114" t="str">
        <f t="shared" si="79"/>
        <v>月</v>
      </c>
      <c r="D131" s="115">
        <f t="shared" ref="D131:I131" si="93">COUNTA(D96,D103,D110,D117)</f>
        <v>3</v>
      </c>
      <c r="E131" s="115">
        <f t="shared" si="93"/>
        <v>3</v>
      </c>
      <c r="F131" s="115">
        <f t="shared" si="93"/>
        <v>3</v>
      </c>
      <c r="G131" s="115">
        <f t="shared" si="93"/>
        <v>3</v>
      </c>
      <c r="H131" s="115">
        <f t="shared" si="93"/>
        <v>3</v>
      </c>
      <c r="I131" s="124">
        <f t="shared" si="93"/>
        <v>3</v>
      </c>
      <c r="L131" s="123" t="s">
        <v>98</v>
      </c>
      <c r="M131" s="114" t="str">
        <f t="shared" si="81"/>
        <v>木</v>
      </c>
      <c r="N131" s="115">
        <f t="shared" ref="N131:S131" si="94">COUNTA(N96,N103,N110,N117)</f>
        <v>3</v>
      </c>
      <c r="O131" s="115">
        <f t="shared" si="94"/>
        <v>3</v>
      </c>
      <c r="P131" s="115">
        <f t="shared" si="94"/>
        <v>3</v>
      </c>
      <c r="Q131" s="115">
        <f t="shared" si="94"/>
        <v>3</v>
      </c>
      <c r="R131" s="115">
        <f t="shared" si="94"/>
        <v>3</v>
      </c>
      <c r="S131" s="124">
        <f t="shared" si="94"/>
        <v>3</v>
      </c>
      <c r="V131" s="123" t="s">
        <v>98</v>
      </c>
      <c r="W131" s="114" t="str">
        <f t="shared" si="83"/>
        <v>日</v>
      </c>
      <c r="X131" s="115">
        <f t="shared" ref="X131:AC131" si="95">COUNTA(X96,X103,X110,X117)</f>
        <v>0</v>
      </c>
      <c r="Y131" s="115">
        <f t="shared" si="95"/>
        <v>0</v>
      </c>
      <c r="Z131" s="115">
        <f t="shared" si="95"/>
        <v>0</v>
      </c>
      <c r="AA131" s="115">
        <f t="shared" si="95"/>
        <v>0</v>
      </c>
      <c r="AB131" s="115">
        <f t="shared" si="95"/>
        <v>0</v>
      </c>
      <c r="AC131" s="124">
        <f t="shared" si="95"/>
        <v>0</v>
      </c>
      <c r="AF131" s="123" t="s">
        <v>98</v>
      </c>
      <c r="AG131" s="114" t="str">
        <f t="shared" si="85"/>
        <v>日</v>
      </c>
      <c r="AH131" s="115">
        <f t="shared" si="92"/>
        <v>0</v>
      </c>
      <c r="AI131" s="115">
        <f t="shared" si="92"/>
        <v>0</v>
      </c>
      <c r="AJ131" s="115">
        <f t="shared" si="92"/>
        <v>0</v>
      </c>
      <c r="AK131" s="115">
        <f t="shared" si="92"/>
        <v>0</v>
      </c>
      <c r="AL131" s="115">
        <f t="shared" si="92"/>
        <v>0</v>
      </c>
      <c r="AM131" s="124">
        <f t="shared" si="92"/>
        <v>0</v>
      </c>
    </row>
    <row r="132" spans="2:39" ht="15" hidden="1" customHeight="1">
      <c r="B132" s="123"/>
      <c r="C132" s="114" t="str">
        <f t="shared" si="79"/>
        <v>火</v>
      </c>
      <c r="D132" s="115">
        <f t="shared" ref="D132:I132" si="96">COUNTA(D97,D104,D111,D118)</f>
        <v>3</v>
      </c>
      <c r="E132" s="115">
        <f t="shared" si="96"/>
        <v>3</v>
      </c>
      <c r="F132" s="115">
        <f t="shared" si="96"/>
        <v>3</v>
      </c>
      <c r="G132" s="115">
        <f t="shared" si="96"/>
        <v>3</v>
      </c>
      <c r="H132" s="115">
        <f t="shared" si="96"/>
        <v>3</v>
      </c>
      <c r="I132" s="124">
        <f t="shared" si="96"/>
        <v>3</v>
      </c>
      <c r="L132" s="123"/>
      <c r="M132" s="114" t="str">
        <f t="shared" si="81"/>
        <v>金</v>
      </c>
      <c r="N132" s="115">
        <f t="shared" ref="N132:S132" si="97">COUNTA(N97,N104,N111,N118)</f>
        <v>3</v>
      </c>
      <c r="O132" s="115">
        <f t="shared" si="97"/>
        <v>3</v>
      </c>
      <c r="P132" s="115">
        <f t="shared" si="97"/>
        <v>3</v>
      </c>
      <c r="Q132" s="115">
        <f t="shared" si="97"/>
        <v>3</v>
      </c>
      <c r="R132" s="115">
        <f t="shared" si="97"/>
        <v>3</v>
      </c>
      <c r="S132" s="124">
        <f t="shared" si="97"/>
        <v>3</v>
      </c>
      <c r="V132" s="123"/>
      <c r="W132" s="114" t="str">
        <f t="shared" si="83"/>
        <v>月</v>
      </c>
      <c r="X132" s="115">
        <f t="shared" ref="X132:AC132" si="98">COUNTA(X97,X104,X111,X118)</f>
        <v>4</v>
      </c>
      <c r="Y132" s="115">
        <f t="shared" si="98"/>
        <v>4</v>
      </c>
      <c r="Z132" s="115">
        <f t="shared" si="98"/>
        <v>4</v>
      </c>
      <c r="AA132" s="115">
        <f t="shared" si="98"/>
        <v>4</v>
      </c>
      <c r="AB132" s="115">
        <f t="shared" si="98"/>
        <v>4</v>
      </c>
      <c r="AC132" s="124">
        <f t="shared" si="98"/>
        <v>4</v>
      </c>
      <c r="AF132" s="123"/>
      <c r="AG132" s="114" t="str">
        <f t="shared" si="85"/>
        <v>月</v>
      </c>
      <c r="AH132" s="115">
        <f t="shared" si="92"/>
        <v>2</v>
      </c>
      <c r="AI132" s="115">
        <f t="shared" si="92"/>
        <v>2</v>
      </c>
      <c r="AJ132" s="115">
        <f t="shared" si="92"/>
        <v>2</v>
      </c>
      <c r="AK132" s="115">
        <f t="shared" si="92"/>
        <v>2</v>
      </c>
      <c r="AL132" s="115">
        <f t="shared" si="92"/>
        <v>2</v>
      </c>
      <c r="AM132" s="124">
        <f t="shared" si="92"/>
        <v>2</v>
      </c>
    </row>
    <row r="133" spans="2:39" ht="15" hidden="1" customHeight="1" thickBot="1">
      <c r="B133" s="125"/>
      <c r="C133" s="128" t="str">
        <f t="shared" si="79"/>
        <v>水</v>
      </c>
      <c r="D133" s="126">
        <f t="shared" ref="D133:I133" si="99">COUNTA(D98,D105,D112,D119)</f>
        <v>3</v>
      </c>
      <c r="E133" s="126">
        <f t="shared" si="99"/>
        <v>3</v>
      </c>
      <c r="F133" s="126">
        <f t="shared" si="99"/>
        <v>3</v>
      </c>
      <c r="G133" s="126">
        <f t="shared" si="99"/>
        <v>3</v>
      </c>
      <c r="H133" s="126">
        <f t="shared" si="99"/>
        <v>3</v>
      </c>
      <c r="I133" s="127">
        <f t="shared" si="99"/>
        <v>3</v>
      </c>
      <c r="L133" s="125"/>
      <c r="M133" s="128" t="str">
        <f t="shared" si="81"/>
        <v>土</v>
      </c>
      <c r="N133" s="126">
        <f t="shared" ref="N133:S133" si="100">COUNTA(N98,N105,N112,N119)</f>
        <v>0</v>
      </c>
      <c r="O133" s="126">
        <f t="shared" si="100"/>
        <v>0</v>
      </c>
      <c r="P133" s="126">
        <f t="shared" si="100"/>
        <v>0</v>
      </c>
      <c r="Q133" s="126">
        <f t="shared" si="100"/>
        <v>0</v>
      </c>
      <c r="R133" s="126">
        <f t="shared" si="100"/>
        <v>0</v>
      </c>
      <c r="S133" s="127">
        <f t="shared" si="100"/>
        <v>0</v>
      </c>
      <c r="V133" s="125"/>
      <c r="W133" s="128" t="str">
        <f t="shared" si="83"/>
        <v>火</v>
      </c>
      <c r="X133" s="126">
        <f t="shared" ref="X133:AC133" si="101">COUNTA(X98,X105,X112,X119)</f>
        <v>4</v>
      </c>
      <c r="Y133" s="126">
        <f t="shared" si="101"/>
        <v>4</v>
      </c>
      <c r="Z133" s="126">
        <f t="shared" si="101"/>
        <v>4</v>
      </c>
      <c r="AA133" s="126">
        <f t="shared" si="101"/>
        <v>4</v>
      </c>
      <c r="AB133" s="126">
        <f t="shared" si="101"/>
        <v>4</v>
      </c>
      <c r="AC133" s="127">
        <f t="shared" si="101"/>
        <v>4</v>
      </c>
      <c r="AF133" s="125"/>
      <c r="AG133" s="128" t="str">
        <f t="shared" si="85"/>
        <v>火</v>
      </c>
      <c r="AH133" s="126">
        <f t="shared" si="92"/>
        <v>3</v>
      </c>
      <c r="AI133" s="126">
        <f t="shared" si="92"/>
        <v>3</v>
      </c>
      <c r="AJ133" s="126">
        <f t="shared" si="92"/>
        <v>3</v>
      </c>
      <c r="AK133" s="126">
        <f t="shared" si="92"/>
        <v>3</v>
      </c>
      <c r="AL133" s="126">
        <f t="shared" si="92"/>
        <v>3</v>
      </c>
      <c r="AM133" s="127">
        <f t="shared" si="92"/>
        <v>3</v>
      </c>
    </row>
    <row r="135" spans="2:39" ht="15" customHeight="1">
      <c r="M135" s="24" t="s">
        <v>97</v>
      </c>
      <c r="N135" s="23" t="s">
        <v>380</v>
      </c>
      <c r="O135" s="23" t="s">
        <v>381</v>
      </c>
      <c r="P135" s="23" t="s">
        <v>382</v>
      </c>
      <c r="Q135" s="23" t="s">
        <v>383</v>
      </c>
      <c r="R135" s="23" t="s">
        <v>384</v>
      </c>
      <c r="S135" s="23" t="s">
        <v>385</v>
      </c>
    </row>
    <row r="136" spans="2:39" ht="15" customHeight="1">
      <c r="C136" s="114"/>
      <c r="D136" s="115" t="s">
        <v>90</v>
      </c>
      <c r="E136" s="115" t="s">
        <v>89</v>
      </c>
      <c r="F136" s="23" t="s">
        <v>238</v>
      </c>
      <c r="M136" s="114" t="str">
        <f>AG132</f>
        <v>月</v>
      </c>
      <c r="N136" s="115">
        <f t="shared" ref="N136:S136" si="102">SUM(D42,N40,X44,AH42,D83,N87,X85,AH89,D131,N128,X132,AH132)</f>
        <v>37</v>
      </c>
      <c r="O136" s="115">
        <f t="shared" si="102"/>
        <v>37</v>
      </c>
      <c r="P136" s="115">
        <f t="shared" si="102"/>
        <v>37</v>
      </c>
      <c r="Q136" s="115">
        <f t="shared" si="102"/>
        <v>37</v>
      </c>
      <c r="R136" s="115">
        <f t="shared" si="102"/>
        <v>37</v>
      </c>
      <c r="S136" s="115">
        <f t="shared" si="102"/>
        <v>37</v>
      </c>
      <c r="V136" s="23" t="s">
        <v>278</v>
      </c>
      <c r="W136" s="24" t="s">
        <v>224</v>
      </c>
    </row>
    <row r="137" spans="2:39" ht="15" customHeight="1" thickBot="1">
      <c r="C137" s="114" t="s">
        <v>22</v>
      </c>
      <c r="D137" s="115">
        <f>COUNTA(H4:H33)</f>
        <v>17</v>
      </c>
      <c r="E137" s="115">
        <f>COUNTA(H4:H33)-2</f>
        <v>15</v>
      </c>
      <c r="F137" s="23">
        <v>2</v>
      </c>
      <c r="G137" s="1116" t="s">
        <v>231</v>
      </c>
      <c r="H137" s="1116"/>
      <c r="I137" s="1116"/>
      <c r="J137" s="1116"/>
      <c r="K137" s="1116"/>
      <c r="M137" s="238" t="str">
        <f>AG133</f>
        <v>火</v>
      </c>
      <c r="N137" s="247">
        <f t="shared" ref="N137:S137" si="103">SUM(D43,N41,X45,AH43,D84,N88,X86,AH83,D132,N129,X133,AH133)</f>
        <v>41</v>
      </c>
      <c r="O137" s="247">
        <f t="shared" si="103"/>
        <v>41</v>
      </c>
      <c r="P137" s="247">
        <f t="shared" si="103"/>
        <v>41</v>
      </c>
      <c r="Q137" s="247">
        <f t="shared" si="103"/>
        <v>41</v>
      </c>
      <c r="R137" s="247">
        <f t="shared" si="103"/>
        <v>41</v>
      </c>
      <c r="S137" s="247">
        <f t="shared" si="103"/>
        <v>41</v>
      </c>
    </row>
    <row r="138" spans="2:39" ht="15" customHeight="1">
      <c r="C138" s="114" t="s">
        <v>1</v>
      </c>
      <c r="D138" s="115">
        <f>COUNTA(R4:R34)</f>
        <v>18</v>
      </c>
      <c r="E138" s="115">
        <f>COUNTA(R4:R34)-1</f>
        <v>17</v>
      </c>
      <c r="F138" s="23">
        <v>1</v>
      </c>
      <c r="G138" s="1116" t="s">
        <v>239</v>
      </c>
      <c r="H138" s="1116"/>
      <c r="I138" s="1116"/>
      <c r="J138" s="1116"/>
      <c r="K138" s="1116"/>
      <c r="M138" s="250" t="str">
        <f>AG127</f>
        <v>水</v>
      </c>
      <c r="N138" s="121">
        <f t="shared" ref="N138:S138" si="104">SUM(D44,N42,X39,AH44,D85,N89,X87,AH84,D133,N130,X127,AH127)</f>
        <v>39</v>
      </c>
      <c r="O138" s="121">
        <f t="shared" si="104"/>
        <v>40</v>
      </c>
      <c r="P138" s="121">
        <f t="shared" si="104"/>
        <v>40</v>
      </c>
      <c r="Q138" s="121">
        <f t="shared" si="104"/>
        <v>40</v>
      </c>
      <c r="R138" s="121">
        <f t="shared" si="104"/>
        <v>40</v>
      </c>
      <c r="S138" s="122">
        <f t="shared" si="104"/>
        <v>41</v>
      </c>
      <c r="V138" s="23" t="s">
        <v>278</v>
      </c>
      <c r="W138" s="24" t="s">
        <v>218</v>
      </c>
    </row>
    <row r="139" spans="2:39" ht="15" customHeight="1">
      <c r="C139" s="114" t="s">
        <v>2</v>
      </c>
      <c r="D139" s="115">
        <f>COUNTA(AB4:AB33)</f>
        <v>22</v>
      </c>
      <c r="E139" s="115">
        <f>COUNTA(AB4:AB33)-1</f>
        <v>21</v>
      </c>
      <c r="F139" s="23">
        <v>1</v>
      </c>
      <c r="G139" s="1116" t="s">
        <v>232</v>
      </c>
      <c r="H139" s="1116"/>
      <c r="I139" s="1116"/>
      <c r="J139" s="1116"/>
      <c r="K139" s="1116"/>
      <c r="M139" s="251" t="str">
        <f>AG128</f>
        <v>木</v>
      </c>
      <c r="N139" s="115">
        <f t="shared" ref="N139:S139" si="105">SUM(D45,N43,X40,AH45,D86,N83,X88,AH85,D127,N131,X128,AH128)</f>
        <v>41</v>
      </c>
      <c r="O139" s="115">
        <f t="shared" si="105"/>
        <v>40</v>
      </c>
      <c r="P139" s="115">
        <f t="shared" si="105"/>
        <v>40</v>
      </c>
      <c r="Q139" s="115">
        <f t="shared" si="105"/>
        <v>40</v>
      </c>
      <c r="R139" s="115">
        <f t="shared" si="105"/>
        <v>41</v>
      </c>
      <c r="S139" s="124">
        <f t="shared" si="105"/>
        <v>40</v>
      </c>
    </row>
    <row r="140" spans="2:39" ht="15" customHeight="1">
      <c r="C140" s="114" t="s">
        <v>3</v>
      </c>
      <c r="D140" s="115">
        <f>COUNTA(AL4:AL34)</f>
        <v>15</v>
      </c>
      <c r="E140" s="115">
        <f>COUNTA(AL4:AL34)-1</f>
        <v>14</v>
      </c>
      <c r="F140" s="23">
        <v>1</v>
      </c>
      <c r="G140" s="1116" t="s">
        <v>233</v>
      </c>
      <c r="H140" s="1116"/>
      <c r="I140" s="1116"/>
      <c r="J140" s="1116"/>
      <c r="K140" s="1116"/>
      <c r="M140" s="251" t="str">
        <f>AG129</f>
        <v>金</v>
      </c>
      <c r="N140" s="115">
        <f t="shared" ref="N140:S140" si="106">SUM(D39,N44,X41,AH39,D87,N84,X89,AH86,D128,N132,X129,AH129)</f>
        <v>42</v>
      </c>
      <c r="O140" s="115">
        <f t="shared" si="106"/>
        <v>42</v>
      </c>
      <c r="P140" s="115">
        <f t="shared" si="106"/>
        <v>42</v>
      </c>
      <c r="Q140" s="115">
        <f t="shared" si="106"/>
        <v>42</v>
      </c>
      <c r="R140" s="115">
        <f t="shared" si="106"/>
        <v>42</v>
      </c>
      <c r="S140" s="124">
        <f t="shared" si="106"/>
        <v>41</v>
      </c>
      <c r="V140" s="23" t="s">
        <v>278</v>
      </c>
      <c r="W140" s="24" t="s">
        <v>219</v>
      </c>
    </row>
    <row r="141" spans="2:39" ht="15" customHeight="1">
      <c r="C141" s="114" t="s">
        <v>4</v>
      </c>
      <c r="D141" s="115">
        <f>COUNTA(H48:H78)</f>
        <v>3</v>
      </c>
      <c r="E141" s="115">
        <f>COUNTA(H48:H78)-1</f>
        <v>2</v>
      </c>
      <c r="F141" s="23">
        <v>1</v>
      </c>
      <c r="G141" s="1116" t="s">
        <v>234</v>
      </c>
      <c r="H141" s="1116"/>
      <c r="I141" s="1116"/>
      <c r="J141" s="1116"/>
      <c r="K141" s="1116"/>
      <c r="M141" s="251" t="str">
        <f>AG130</f>
        <v>土</v>
      </c>
      <c r="N141" s="115">
        <f t="shared" ref="N141:S141" si="107">SUM(D40,N45,X42,AH40,D88,N85,X83,AH87,D129,N133,X130,AH130)</f>
        <v>1</v>
      </c>
      <c r="O141" s="115">
        <f t="shared" si="107"/>
        <v>1</v>
      </c>
      <c r="P141" s="115">
        <f t="shared" si="107"/>
        <v>1</v>
      </c>
      <c r="Q141" s="115">
        <f t="shared" si="107"/>
        <v>1</v>
      </c>
      <c r="R141" s="115">
        <f t="shared" si="107"/>
        <v>1</v>
      </c>
      <c r="S141" s="124">
        <f t="shared" si="107"/>
        <v>1</v>
      </c>
      <c r="V141" s="23" t="s">
        <v>278</v>
      </c>
      <c r="W141" s="24" t="s">
        <v>220</v>
      </c>
    </row>
    <row r="142" spans="2:39" ht="15" customHeight="1" thickBot="1">
      <c r="C142" s="114" t="s">
        <v>5</v>
      </c>
      <c r="D142" s="115">
        <f>COUNTA(R48:R77)</f>
        <v>20</v>
      </c>
      <c r="E142" s="115">
        <f>COUNTA(R48:R77)-1</f>
        <v>19</v>
      </c>
      <c r="F142" s="23">
        <v>1</v>
      </c>
      <c r="G142" s="1116" t="s">
        <v>235</v>
      </c>
      <c r="H142" s="1116"/>
      <c r="I142" s="1116"/>
      <c r="J142" s="1116"/>
      <c r="K142" s="1116"/>
      <c r="M142" s="252" t="str">
        <f>AG131</f>
        <v>日</v>
      </c>
      <c r="N142" s="126">
        <f t="shared" ref="N142:S142" si="108">SUM(D41,N39,X43,AH41,D89,N86,X84,AH88,D130,N127,X131,AH131)</f>
        <v>1</v>
      </c>
      <c r="O142" s="126">
        <f t="shared" si="108"/>
        <v>1</v>
      </c>
      <c r="P142" s="126">
        <f t="shared" si="108"/>
        <v>1</v>
      </c>
      <c r="Q142" s="126">
        <f t="shared" si="108"/>
        <v>1</v>
      </c>
      <c r="R142" s="126">
        <f t="shared" si="108"/>
        <v>1</v>
      </c>
      <c r="S142" s="127">
        <f t="shared" si="108"/>
        <v>1</v>
      </c>
    </row>
    <row r="143" spans="2:39" ht="15" customHeight="1">
      <c r="C143" s="114" t="s">
        <v>6</v>
      </c>
      <c r="D143" s="115">
        <f>COUNTA(AB48:AB78)</f>
        <v>19</v>
      </c>
      <c r="E143" s="115">
        <f>COUNTA(AB48:AB78)-1</f>
        <v>18</v>
      </c>
      <c r="F143" s="23">
        <v>1</v>
      </c>
      <c r="G143" s="1116" t="s">
        <v>236</v>
      </c>
      <c r="H143" s="1116"/>
      <c r="I143" s="1116"/>
      <c r="J143" s="1116"/>
      <c r="K143" s="1116"/>
      <c r="M143" s="248" t="s">
        <v>99</v>
      </c>
      <c r="N143" s="249">
        <f t="shared" ref="N143:S143" si="109">SUM(N136:N142)</f>
        <v>202</v>
      </c>
      <c r="O143" s="249">
        <f t="shared" si="109"/>
        <v>202</v>
      </c>
      <c r="P143" s="249">
        <f t="shared" si="109"/>
        <v>202</v>
      </c>
      <c r="Q143" s="249">
        <f t="shared" si="109"/>
        <v>202</v>
      </c>
      <c r="R143" s="249">
        <f t="shared" si="109"/>
        <v>203</v>
      </c>
      <c r="S143" s="249">
        <f t="shared" si="109"/>
        <v>202</v>
      </c>
      <c r="Y143" s="23" t="s">
        <v>254</v>
      </c>
    </row>
    <row r="144" spans="2:39" ht="15" customHeight="1">
      <c r="C144" s="114" t="s">
        <v>7</v>
      </c>
      <c r="D144" s="115">
        <f>COUNTA(AL48:AL77)</f>
        <v>20</v>
      </c>
      <c r="E144" s="115">
        <f>COUNTA(AL48:AL77)-1</f>
        <v>19</v>
      </c>
      <c r="F144" s="23">
        <v>1</v>
      </c>
      <c r="G144" s="1116" t="s">
        <v>237</v>
      </c>
      <c r="H144" s="1116"/>
      <c r="I144" s="1116"/>
      <c r="J144" s="1116"/>
      <c r="K144" s="1116"/>
      <c r="M144" s="1119" t="s">
        <v>100</v>
      </c>
      <c r="N144" s="1119"/>
      <c r="O144" s="1119"/>
      <c r="P144" s="1119"/>
      <c r="Q144" s="1119"/>
      <c r="R144" s="1119"/>
      <c r="S144" s="1119"/>
      <c r="W144" s="24" t="s">
        <v>228</v>
      </c>
    </row>
    <row r="145" spans="1:27" ht="15" customHeight="1">
      <c r="C145" s="114" t="s">
        <v>8</v>
      </c>
      <c r="D145" s="115">
        <f>COUNTA(H92:H122)</f>
        <v>16</v>
      </c>
      <c r="E145" s="115">
        <f>COUNTA(H92:H122)-1</f>
        <v>15</v>
      </c>
      <c r="F145" s="23">
        <v>1</v>
      </c>
      <c r="G145" s="1116" t="s">
        <v>233</v>
      </c>
      <c r="H145" s="1116"/>
      <c r="I145" s="1116"/>
      <c r="J145" s="1116"/>
      <c r="K145" s="1116"/>
      <c r="W145" s="24" t="s">
        <v>229</v>
      </c>
    </row>
    <row r="146" spans="1:27" ht="15" customHeight="1">
      <c r="C146" s="114" t="s">
        <v>9</v>
      </c>
      <c r="D146" s="115">
        <f>COUNTA(R92:R122)</f>
        <v>16</v>
      </c>
      <c r="E146" s="115">
        <f>COUNTA(R92:R122)-1</f>
        <v>15</v>
      </c>
      <c r="F146" s="23">
        <v>1</v>
      </c>
      <c r="G146" s="1116" t="s">
        <v>234</v>
      </c>
      <c r="H146" s="1116"/>
      <c r="I146" s="1116"/>
      <c r="J146" s="1116"/>
      <c r="K146" s="1116"/>
      <c r="M146" s="238" t="s">
        <v>243</v>
      </c>
      <c r="W146" s="24" t="s">
        <v>225</v>
      </c>
      <c r="Y146" s="23" t="s">
        <v>242</v>
      </c>
    </row>
    <row r="147" spans="1:27" ht="15" customHeight="1">
      <c r="C147" s="114" t="s">
        <v>10</v>
      </c>
      <c r="D147" s="115">
        <f>COUNTA(AB92:AB119)</f>
        <v>20</v>
      </c>
      <c r="E147" s="115">
        <f>COUNTA(AB92:AB119)-1</f>
        <v>19</v>
      </c>
      <c r="F147" s="23">
        <v>1</v>
      </c>
      <c r="G147" s="1116" t="s">
        <v>240</v>
      </c>
      <c r="H147" s="1116"/>
      <c r="I147" s="1116"/>
      <c r="J147" s="1116"/>
      <c r="K147" s="1116"/>
      <c r="M147" s="239" t="s">
        <v>221</v>
      </c>
      <c r="W147" s="24" t="s">
        <v>226</v>
      </c>
      <c r="Y147" s="23" t="s">
        <v>249</v>
      </c>
    </row>
    <row r="148" spans="1:27" ht="15" customHeight="1">
      <c r="C148" s="114" t="s">
        <v>11</v>
      </c>
      <c r="D148" s="115">
        <f>COUNTA(AL92:AL122)</f>
        <v>17</v>
      </c>
      <c r="E148" s="115">
        <f>COUNTA(AL92:AL122)-3</f>
        <v>14</v>
      </c>
      <c r="F148" s="23">
        <v>3</v>
      </c>
      <c r="G148" s="1116" t="s">
        <v>241</v>
      </c>
      <c r="H148" s="1116"/>
      <c r="I148" s="1116"/>
      <c r="J148" s="1116"/>
      <c r="K148" s="1116"/>
      <c r="M148" s="239" t="s">
        <v>222</v>
      </c>
      <c r="W148" s="24" t="s">
        <v>227</v>
      </c>
      <c r="Y148" s="23" t="s">
        <v>242</v>
      </c>
      <c r="Z148" s="23" t="s">
        <v>245</v>
      </c>
      <c r="AA148" s="23" t="s">
        <v>246</v>
      </c>
    </row>
    <row r="149" spans="1:27" ht="15" customHeight="1">
      <c r="C149" s="114" t="s">
        <v>73</v>
      </c>
      <c r="D149" s="115">
        <f>SUM(D137:D148)</f>
        <v>203</v>
      </c>
      <c r="E149" s="115">
        <f>SUM(E137:E148)</f>
        <v>188</v>
      </c>
      <c r="M149" s="239" t="s">
        <v>223</v>
      </c>
      <c r="W149" s="24" t="s">
        <v>230</v>
      </c>
      <c r="Y149" s="23" t="s">
        <v>249</v>
      </c>
    </row>
    <row r="150" spans="1:27" ht="15" customHeight="1">
      <c r="M150" s="240" t="s">
        <v>253</v>
      </c>
    </row>
    <row r="152" spans="1:27" ht="15" customHeight="1">
      <c r="A152" s="1123" t="s">
        <v>272</v>
      </c>
      <c r="B152" s="1123"/>
      <c r="C152" s="1123"/>
      <c r="I152" s="1120" t="s">
        <v>251</v>
      </c>
      <c r="J152" s="1120"/>
      <c r="K152" s="1120"/>
      <c r="W152" s="24" t="s">
        <v>256</v>
      </c>
    </row>
    <row r="153" spans="1:27" ht="15" customHeight="1">
      <c r="B153" s="1116" t="s">
        <v>264</v>
      </c>
      <c r="C153" s="1116"/>
      <c r="H153" s="23" t="s">
        <v>242</v>
      </c>
      <c r="I153" s="22">
        <v>8</v>
      </c>
      <c r="K153" s="237">
        <v>2</v>
      </c>
      <c r="L153" s="23">
        <v>10</v>
      </c>
      <c r="M153" s="1116" t="s">
        <v>244</v>
      </c>
      <c r="N153" s="1116"/>
      <c r="O153" s="1116"/>
      <c r="P153" s="1116"/>
      <c r="Q153" s="1116"/>
      <c r="R153" s="1116"/>
      <c r="S153" s="1116"/>
      <c r="T153" s="1116"/>
      <c r="U153" s="1116"/>
      <c r="V153" s="24"/>
      <c r="W153" s="1116" t="s">
        <v>258</v>
      </c>
      <c r="X153" s="1116"/>
      <c r="Y153" s="23">
        <v>2</v>
      </c>
    </row>
    <row r="154" spans="1:27" ht="15" customHeight="1">
      <c r="C154" s="24" t="s">
        <v>260</v>
      </c>
      <c r="D154" s="23">
        <v>3</v>
      </c>
      <c r="H154" s="23" t="s">
        <v>245</v>
      </c>
      <c r="I154" s="22">
        <v>3</v>
      </c>
      <c r="K154" s="22">
        <v>1</v>
      </c>
      <c r="L154" s="23">
        <v>4</v>
      </c>
      <c r="M154" s="1116" t="s">
        <v>250</v>
      </c>
      <c r="N154" s="1116"/>
      <c r="O154" s="1116"/>
      <c r="P154" s="1116"/>
      <c r="Q154" s="1116"/>
      <c r="R154" s="1116"/>
      <c r="S154" s="1116"/>
      <c r="T154" s="1116"/>
      <c r="U154" s="1116"/>
      <c r="W154" s="1116" t="s">
        <v>258</v>
      </c>
      <c r="X154" s="1116"/>
      <c r="Y154" s="23">
        <v>2</v>
      </c>
    </row>
    <row r="155" spans="1:27" ht="15" customHeight="1">
      <c r="C155" s="24" t="s">
        <v>261</v>
      </c>
      <c r="D155" s="23">
        <v>3</v>
      </c>
      <c r="H155" s="23" t="s">
        <v>246</v>
      </c>
      <c r="I155" s="22">
        <v>5</v>
      </c>
      <c r="K155" s="22">
        <v>1</v>
      </c>
      <c r="L155" s="23">
        <v>6</v>
      </c>
      <c r="M155" s="1116" t="s">
        <v>248</v>
      </c>
      <c r="N155" s="1116"/>
      <c r="O155" s="1116"/>
      <c r="P155" s="1116"/>
      <c r="Q155" s="1116"/>
      <c r="R155" s="1116"/>
      <c r="S155" s="1116"/>
      <c r="T155" s="1116"/>
      <c r="U155" s="1116"/>
      <c r="W155" s="1116" t="s">
        <v>259</v>
      </c>
      <c r="X155" s="1116"/>
      <c r="Y155" s="23">
        <v>6</v>
      </c>
      <c r="Z155" s="236" t="s">
        <v>257</v>
      </c>
    </row>
    <row r="156" spans="1:27" ht="15" customHeight="1">
      <c r="C156" s="24" t="s">
        <v>262</v>
      </c>
      <c r="D156" s="23">
        <v>2</v>
      </c>
      <c r="H156" s="23" t="s">
        <v>247</v>
      </c>
      <c r="I156" s="22">
        <v>2</v>
      </c>
      <c r="K156" s="237"/>
      <c r="L156" s="23">
        <v>2</v>
      </c>
      <c r="M156" s="24" t="s">
        <v>255</v>
      </c>
      <c r="W156" s="1116" t="s">
        <v>258</v>
      </c>
      <c r="X156" s="1116"/>
      <c r="Y156" s="23">
        <v>2</v>
      </c>
    </row>
    <row r="157" spans="1:27" ht="15" customHeight="1">
      <c r="C157" s="24" t="s">
        <v>263</v>
      </c>
      <c r="D157" s="23">
        <v>3</v>
      </c>
      <c r="H157" s="23" t="s">
        <v>249</v>
      </c>
      <c r="I157" s="22">
        <v>1</v>
      </c>
      <c r="K157" s="237">
        <v>2</v>
      </c>
      <c r="L157" s="23">
        <v>3</v>
      </c>
      <c r="M157" s="24" t="s">
        <v>252</v>
      </c>
      <c r="W157" s="1116" t="s">
        <v>364</v>
      </c>
      <c r="X157" s="1116"/>
      <c r="Y157" s="23">
        <v>2</v>
      </c>
      <c r="Z157" s="236"/>
    </row>
    <row r="158" spans="1:27" ht="15" customHeight="1">
      <c r="L158" s="22"/>
    </row>
    <row r="159" spans="1:27" ht="15" customHeight="1">
      <c r="A159" s="1117" t="s">
        <v>265</v>
      </c>
      <c r="B159" s="1117"/>
      <c r="C159" s="1117"/>
      <c r="L159" s="22"/>
    </row>
    <row r="161" spans="2:21" ht="15" customHeight="1">
      <c r="D161" s="24"/>
      <c r="E161" s="24"/>
      <c r="F161" s="1121" t="s">
        <v>277</v>
      </c>
      <c r="G161" s="1121"/>
      <c r="L161" s="24"/>
      <c r="M161" s="1122" t="s">
        <v>376</v>
      </c>
      <c r="N161" s="1122"/>
      <c r="O161" s="1122"/>
      <c r="P161" s="1122"/>
      <c r="Q161" s="1122"/>
      <c r="R161" s="1122"/>
      <c r="S161" s="24"/>
      <c r="T161" s="24"/>
      <c r="U161" s="24"/>
    </row>
    <row r="162" spans="2:21" ht="18.75" customHeight="1">
      <c r="B162" s="1120" t="s">
        <v>276</v>
      </c>
      <c r="C162" s="1120"/>
      <c r="D162" s="23" t="s">
        <v>242</v>
      </c>
      <c r="E162" s="23" t="s">
        <v>246</v>
      </c>
      <c r="F162" s="1121"/>
      <c r="G162" s="1121"/>
      <c r="M162" s="129"/>
      <c r="N162" s="112" t="s">
        <v>242</v>
      </c>
      <c r="O162" s="112" t="s">
        <v>245</v>
      </c>
      <c r="P162" s="112" t="s">
        <v>246</v>
      </c>
      <c r="Q162" s="112" t="s">
        <v>247</v>
      </c>
      <c r="R162" s="112" t="s">
        <v>249</v>
      </c>
      <c r="S162" s="22"/>
    </row>
    <row r="163" spans="2:21" ht="15" customHeight="1">
      <c r="C163" s="235" t="s">
        <v>274</v>
      </c>
      <c r="D163" s="22">
        <v>1</v>
      </c>
      <c r="E163" s="22"/>
      <c r="F163" s="22">
        <v>1</v>
      </c>
      <c r="M163" s="129" t="s">
        <v>266</v>
      </c>
      <c r="N163" s="112">
        <v>11</v>
      </c>
      <c r="O163" s="112">
        <v>4</v>
      </c>
      <c r="P163" s="112">
        <v>7</v>
      </c>
      <c r="Q163" s="112">
        <v>2</v>
      </c>
      <c r="R163" s="112">
        <v>4</v>
      </c>
      <c r="S163" s="22"/>
    </row>
    <row r="164" spans="2:21" ht="15" customHeight="1">
      <c r="C164" s="235" t="s">
        <v>275</v>
      </c>
      <c r="D164" s="22">
        <v>2</v>
      </c>
      <c r="E164" s="22">
        <v>1</v>
      </c>
      <c r="F164" s="22"/>
      <c r="M164" s="129" t="s">
        <v>267</v>
      </c>
      <c r="N164" s="112">
        <v>11</v>
      </c>
      <c r="O164" s="112">
        <v>4</v>
      </c>
      <c r="P164" s="112">
        <v>7</v>
      </c>
      <c r="Q164" s="112">
        <v>2</v>
      </c>
      <c r="R164" s="112">
        <v>4</v>
      </c>
      <c r="S164" s="22"/>
    </row>
    <row r="165" spans="2:21" ht="15" customHeight="1">
      <c r="C165" s="235" t="s">
        <v>2</v>
      </c>
      <c r="D165" s="22">
        <v>2</v>
      </c>
      <c r="E165" s="22"/>
      <c r="F165" s="22"/>
      <c r="G165" s="22"/>
      <c r="M165" s="129" t="s">
        <v>268</v>
      </c>
      <c r="N165" s="243">
        <v>11</v>
      </c>
      <c r="O165" s="112">
        <v>4</v>
      </c>
      <c r="P165" s="112">
        <v>7</v>
      </c>
      <c r="Q165" s="112">
        <v>2</v>
      </c>
      <c r="R165" s="112">
        <v>4</v>
      </c>
      <c r="S165" s="22"/>
    </row>
    <row r="166" spans="2:21" ht="15" customHeight="1" thickBot="1">
      <c r="C166" s="235" t="s">
        <v>3</v>
      </c>
      <c r="D166" s="22">
        <v>1</v>
      </c>
      <c r="E166" s="22">
        <v>1</v>
      </c>
      <c r="F166" s="22">
        <v>1</v>
      </c>
      <c r="M166" s="241" t="s">
        <v>269</v>
      </c>
      <c r="N166" s="243">
        <v>11</v>
      </c>
      <c r="O166" s="242">
        <v>6</v>
      </c>
      <c r="P166" s="243">
        <v>7</v>
      </c>
      <c r="Q166" s="112">
        <v>7</v>
      </c>
      <c r="R166" s="112">
        <v>6</v>
      </c>
      <c r="S166" s="22"/>
    </row>
    <row r="167" spans="2:21" ht="15" customHeight="1" thickBot="1">
      <c r="C167" s="235" t="s">
        <v>4</v>
      </c>
      <c r="D167" s="22">
        <v>1</v>
      </c>
      <c r="E167" s="22"/>
      <c r="F167" s="22"/>
      <c r="M167" s="241" t="s">
        <v>270</v>
      </c>
      <c r="N167" s="245">
        <v>13</v>
      </c>
      <c r="O167" s="246">
        <v>8</v>
      </c>
      <c r="P167" s="245">
        <v>13</v>
      </c>
      <c r="Q167" s="242">
        <v>9</v>
      </c>
      <c r="R167" s="112">
        <v>7</v>
      </c>
      <c r="S167" s="22"/>
    </row>
    <row r="168" spans="2:21" ht="15" customHeight="1">
      <c r="C168" s="235" t="s">
        <v>5</v>
      </c>
      <c r="D168" s="22">
        <v>1</v>
      </c>
      <c r="E168" s="22">
        <v>1</v>
      </c>
      <c r="F168" s="22"/>
      <c r="M168" s="129" t="s">
        <v>271</v>
      </c>
      <c r="N168" s="244"/>
      <c r="O168" s="112">
        <v>8</v>
      </c>
      <c r="P168" s="244"/>
      <c r="Q168" s="112">
        <v>9</v>
      </c>
      <c r="R168" s="112">
        <v>7</v>
      </c>
      <c r="S168" s="22"/>
    </row>
    <row r="169" spans="2:21" ht="15" customHeight="1">
      <c r="C169" s="235" t="s">
        <v>6</v>
      </c>
      <c r="D169" s="22">
        <v>2</v>
      </c>
      <c r="E169" s="22">
        <v>1</v>
      </c>
      <c r="F169" s="22"/>
    </row>
    <row r="170" spans="2:21" ht="15" customHeight="1">
      <c r="C170" s="235" t="s">
        <v>7</v>
      </c>
      <c r="D170" s="22">
        <v>1</v>
      </c>
      <c r="E170" s="22"/>
      <c r="F170" s="22"/>
    </row>
    <row r="171" spans="2:21" ht="15" customHeight="1">
      <c r="C171" s="235" t="s">
        <v>8</v>
      </c>
      <c r="D171" s="22">
        <v>1</v>
      </c>
      <c r="E171" s="22">
        <v>2</v>
      </c>
      <c r="F171" s="22"/>
      <c r="M171" s="1122" t="s">
        <v>377</v>
      </c>
      <c r="N171" s="1122"/>
      <c r="O171" s="1122"/>
      <c r="P171" s="1122"/>
      <c r="Q171" s="1122"/>
      <c r="R171" s="1122"/>
    </row>
    <row r="172" spans="2:21" ht="15" customHeight="1">
      <c r="C172" s="235" t="s">
        <v>9</v>
      </c>
      <c r="D172" s="22">
        <v>2</v>
      </c>
      <c r="E172" s="22">
        <v>1</v>
      </c>
      <c r="F172" s="22"/>
      <c r="M172" s="129"/>
      <c r="N172" s="112" t="s">
        <v>242</v>
      </c>
      <c r="O172" s="112" t="s">
        <v>245</v>
      </c>
      <c r="P172" s="112" t="s">
        <v>246</v>
      </c>
      <c r="Q172" s="112" t="s">
        <v>247</v>
      </c>
      <c r="R172" s="112" t="s">
        <v>249</v>
      </c>
    </row>
    <row r="173" spans="2:21" ht="15" customHeight="1">
      <c r="C173" s="235" t="s">
        <v>10</v>
      </c>
      <c r="D173" s="22"/>
      <c r="E173" s="22">
        <v>1</v>
      </c>
      <c r="F173" s="22"/>
      <c r="M173" s="129" t="s">
        <v>266</v>
      </c>
      <c r="N173" s="112">
        <v>10</v>
      </c>
      <c r="O173" s="112">
        <v>4</v>
      </c>
      <c r="P173" s="112">
        <v>6</v>
      </c>
      <c r="Q173" s="112">
        <v>2</v>
      </c>
      <c r="R173" s="112">
        <v>3</v>
      </c>
    </row>
    <row r="174" spans="2:21" ht="15" customHeight="1">
      <c r="C174" s="235" t="s">
        <v>11</v>
      </c>
      <c r="D174" s="22">
        <v>1</v>
      </c>
      <c r="E174" s="22">
        <v>2</v>
      </c>
      <c r="F174" s="22"/>
      <c r="M174" s="129" t="s">
        <v>267</v>
      </c>
      <c r="N174" s="112">
        <v>10</v>
      </c>
      <c r="O174" s="112">
        <v>4</v>
      </c>
      <c r="P174" s="112">
        <v>6</v>
      </c>
      <c r="Q174" s="112">
        <v>2</v>
      </c>
      <c r="R174" s="112">
        <v>3</v>
      </c>
    </row>
    <row r="175" spans="2:21" ht="15" customHeight="1">
      <c r="M175" s="129" t="s">
        <v>268</v>
      </c>
      <c r="N175" s="112">
        <v>10</v>
      </c>
      <c r="O175" s="112">
        <v>4</v>
      </c>
      <c r="P175" s="112">
        <v>6</v>
      </c>
      <c r="Q175" s="112">
        <v>2</v>
      </c>
      <c r="R175" s="112">
        <v>3</v>
      </c>
    </row>
    <row r="176" spans="2:21" ht="15" customHeight="1" thickBot="1">
      <c r="D176" s="23">
        <f>SUM(D163:D175)</f>
        <v>15</v>
      </c>
      <c r="E176" s="23">
        <f>SUM(E163:E175)</f>
        <v>10</v>
      </c>
      <c r="M176" s="241" t="s">
        <v>269</v>
      </c>
      <c r="N176" s="112">
        <v>11</v>
      </c>
      <c r="O176" s="112">
        <v>5</v>
      </c>
      <c r="P176" s="112">
        <v>6</v>
      </c>
      <c r="Q176" s="112">
        <v>2</v>
      </c>
      <c r="R176" s="112">
        <v>4</v>
      </c>
    </row>
    <row r="177" spans="13:18" ht="15" customHeight="1" thickBot="1">
      <c r="M177" s="241" t="s">
        <v>270</v>
      </c>
      <c r="N177" s="245">
        <v>13</v>
      </c>
      <c r="O177" s="246">
        <v>7</v>
      </c>
      <c r="P177" s="245">
        <v>12</v>
      </c>
      <c r="Q177" s="242">
        <v>4</v>
      </c>
      <c r="R177" s="112">
        <v>5</v>
      </c>
    </row>
    <row r="178" spans="13:18" ht="15" customHeight="1">
      <c r="M178" s="129" t="s">
        <v>271</v>
      </c>
      <c r="N178" s="244"/>
      <c r="O178" s="112">
        <v>7</v>
      </c>
      <c r="P178" s="244"/>
      <c r="Q178" s="112">
        <v>4</v>
      </c>
      <c r="R178" s="112">
        <v>6</v>
      </c>
    </row>
  </sheetData>
  <mergeCells count="32">
    <mergeCell ref="M171:R171"/>
    <mergeCell ref="G141:K141"/>
    <mergeCell ref="G142:K142"/>
    <mergeCell ref="G143:K143"/>
    <mergeCell ref="G145:K145"/>
    <mergeCell ref="G146:K146"/>
    <mergeCell ref="A152:C152"/>
    <mergeCell ref="B153:C153"/>
    <mergeCell ref="A159:C159"/>
    <mergeCell ref="M155:U155"/>
    <mergeCell ref="M154:U154"/>
    <mergeCell ref="I152:K152"/>
    <mergeCell ref="M153:U153"/>
    <mergeCell ref="B162:C162"/>
    <mergeCell ref="F161:G162"/>
    <mergeCell ref="M161:R161"/>
    <mergeCell ref="W157:X157"/>
    <mergeCell ref="W156:X156"/>
    <mergeCell ref="W155:X155"/>
    <mergeCell ref="W154:X154"/>
    <mergeCell ref="W153:X153"/>
    <mergeCell ref="K2:AC2"/>
    <mergeCell ref="AG2:AM2"/>
    <mergeCell ref="G147:K147"/>
    <mergeCell ref="G148:K148"/>
    <mergeCell ref="M144:S144"/>
    <mergeCell ref="G144:K144"/>
    <mergeCell ref="K1:AC1"/>
    <mergeCell ref="G139:K139"/>
    <mergeCell ref="G140:K140"/>
    <mergeCell ref="G138:K138"/>
    <mergeCell ref="G137:K137"/>
  </mergeCells>
  <phoneticPr fontId="1" type="Hiragana" alignment="distributed"/>
  <dataValidations disablePrompts="1" count="1">
    <dataValidation imeMode="hiragana" allowBlank="1" showInputMessage="1" showErrorMessage="1" sqref="L4:L34" xr:uid="{00000000-0002-0000-0A00-000000000000}"/>
  </dataValidations>
  <printOptions horizontalCentered="1" verticalCentered="1"/>
  <pageMargins left="0.39370078740157483" right="0.39370078740157483" top="0.39370078740157483" bottom="0.39370078740157483" header="7.874015748031496E-2" footer="3.937007874015748E-2"/>
  <pageSetup paperSize="9" scale="73" orientation="landscape" horizontalDpi="4294967292" r:id="rId1"/>
  <headerFooter alignWithMargins="0"/>
  <rowBreaks count="3" manualBreakCount="3">
    <brk id="45" max="38" man="1"/>
    <brk id="82" max="38" man="1"/>
    <brk id="126" max="38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P42"/>
  <sheetViews>
    <sheetView view="pageBreakPreview" topLeftCell="H1" zoomScale="85" zoomScaleNormal="75" zoomScaleSheetLayoutView="85" workbookViewId="0">
      <selection activeCell="P16" sqref="P16:Q16"/>
    </sheetView>
  </sheetViews>
  <sheetFormatPr defaultColWidth="4.625" defaultRowHeight="25.5" customHeight="1"/>
  <cols>
    <col min="1" max="6" width="4.75" style="1" bestFit="1" customWidth="1"/>
    <col min="7" max="7" width="5.5" style="1" bestFit="1" customWidth="1"/>
    <col min="8" max="13" width="4.75" style="1" bestFit="1" customWidth="1"/>
    <col min="14" max="14" width="5.5" style="1" bestFit="1" customWidth="1"/>
    <col min="15" max="20" width="4.75" style="1" bestFit="1" customWidth="1"/>
    <col min="21" max="21" width="5.5" style="1" bestFit="1" customWidth="1"/>
    <col min="22" max="26" width="4.75" style="1" bestFit="1" customWidth="1"/>
    <col min="27" max="27" width="4.625" style="1" customWidth="1"/>
    <col min="28" max="28" width="5.5" style="1" bestFit="1" customWidth="1"/>
    <col min="29" max="34" width="4.75" style="1" bestFit="1" customWidth="1"/>
    <col min="35" max="35" width="5.5" style="1" bestFit="1" customWidth="1"/>
    <col min="36" max="41" width="4.75" style="1" bestFit="1" customWidth="1"/>
    <col min="42" max="42" width="5.5" style="1" bestFit="1" customWidth="1"/>
    <col min="43" max="16384" width="4.625" style="1"/>
  </cols>
  <sheetData>
    <row r="1" spans="1:42" ht="45.75" customHeight="1">
      <c r="A1" s="131"/>
      <c r="B1" s="131"/>
      <c r="C1" s="131"/>
      <c r="D1" s="131"/>
      <c r="E1" s="131"/>
      <c r="F1" s="131"/>
      <c r="G1" s="131"/>
      <c r="H1" s="1124" t="s">
        <v>457</v>
      </c>
      <c r="I1" s="1124"/>
      <c r="J1" s="1124"/>
      <c r="K1" s="1124"/>
      <c r="L1" s="1124"/>
      <c r="M1" s="1124"/>
      <c r="N1" s="1124"/>
      <c r="O1" s="1124"/>
      <c r="P1" s="1124"/>
      <c r="Q1" s="1124"/>
      <c r="R1" s="1124"/>
      <c r="S1" s="1124"/>
      <c r="T1" s="1124"/>
      <c r="U1" s="1124"/>
      <c r="V1" s="1124"/>
      <c r="W1" s="1124"/>
      <c r="X1" s="1124"/>
      <c r="Y1" s="1124"/>
      <c r="Z1" s="1124"/>
      <c r="AA1" s="1124"/>
      <c r="AB1" s="1124"/>
      <c r="AC1" s="1124"/>
      <c r="AD1" s="1124"/>
      <c r="AE1" s="1124"/>
      <c r="AF1" s="1124"/>
      <c r="AG1" s="1124"/>
      <c r="AH1" s="1124"/>
      <c r="AI1" s="1125" t="s">
        <v>440</v>
      </c>
      <c r="AJ1" s="1125"/>
      <c r="AK1" s="1125"/>
      <c r="AL1" s="1125"/>
      <c r="AM1" s="1125"/>
      <c r="AN1" s="1125"/>
      <c r="AO1" s="1125"/>
    </row>
    <row r="2" spans="1:42" ht="24" customHeight="1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154" t="s">
        <v>705</v>
      </c>
      <c r="M2" s="1154"/>
      <c r="N2" s="1154"/>
      <c r="O2" s="1154"/>
      <c r="P2" s="1154"/>
      <c r="Q2" s="1154"/>
      <c r="R2" s="1154"/>
      <c r="S2" s="1154"/>
      <c r="T2" s="1154"/>
      <c r="U2" s="1154"/>
      <c r="V2" s="1154"/>
      <c r="W2" s="1154"/>
      <c r="X2" s="1154"/>
      <c r="Y2" s="1154"/>
      <c r="Z2" s="1154"/>
      <c r="AA2" s="1154"/>
      <c r="AB2" s="1154"/>
      <c r="AC2" s="1154"/>
      <c r="AD2" s="1154"/>
      <c r="AE2" s="131"/>
      <c r="AF2" s="131"/>
      <c r="AG2" s="131"/>
      <c r="AH2" s="131"/>
      <c r="AI2" s="132"/>
      <c r="AJ2" s="132"/>
      <c r="AK2" s="132"/>
      <c r="AL2" s="132"/>
      <c r="AM2" s="132"/>
      <c r="AN2" s="132"/>
      <c r="AO2" s="132"/>
    </row>
    <row r="3" spans="1:42" ht="25.5" customHeight="1" thickBot="1">
      <c r="A3" s="1147" t="s">
        <v>29</v>
      </c>
      <c r="B3" s="1147"/>
      <c r="C3" s="1147"/>
      <c r="D3" s="1147"/>
      <c r="E3" s="1147"/>
      <c r="F3" s="1147"/>
      <c r="H3" s="1148" t="s">
        <v>30</v>
      </c>
      <c r="I3" s="1148"/>
      <c r="J3" s="1148"/>
      <c r="K3" s="1148"/>
      <c r="L3" s="1148"/>
      <c r="M3" s="1148"/>
      <c r="O3" s="1147" t="s">
        <v>31</v>
      </c>
      <c r="P3" s="1147"/>
      <c r="Q3" s="1147"/>
      <c r="R3" s="1147"/>
      <c r="S3" s="1147"/>
      <c r="T3" s="1147"/>
      <c r="V3" s="1147" t="s">
        <v>34</v>
      </c>
      <c r="W3" s="1147"/>
      <c r="X3" s="1147"/>
      <c r="Y3" s="1147"/>
      <c r="Z3" s="1147"/>
      <c r="AA3" s="1147"/>
      <c r="AC3" s="1147" t="s">
        <v>35</v>
      </c>
      <c r="AD3" s="1147"/>
      <c r="AE3" s="1147"/>
      <c r="AF3" s="1147"/>
      <c r="AG3" s="1147"/>
      <c r="AH3" s="1147"/>
      <c r="AJ3" s="1147" t="s">
        <v>36</v>
      </c>
      <c r="AK3" s="1147"/>
      <c r="AL3" s="1147"/>
      <c r="AM3" s="1147"/>
      <c r="AN3" s="1147"/>
      <c r="AO3" s="1147"/>
    </row>
    <row r="4" spans="1:42" ht="25.5" customHeight="1" thickBot="1">
      <c r="A4" s="5"/>
      <c r="B4" s="11" t="s">
        <v>32</v>
      </c>
      <c r="C4" s="7" t="s">
        <v>17</v>
      </c>
      <c r="D4" s="7" t="s">
        <v>12</v>
      </c>
      <c r="E4" s="7" t="s">
        <v>13</v>
      </c>
      <c r="F4" s="8" t="s">
        <v>14</v>
      </c>
      <c r="H4" s="5"/>
      <c r="I4" s="11" t="s">
        <v>32</v>
      </c>
      <c r="J4" s="7" t="s">
        <v>17</v>
      </c>
      <c r="K4" s="7" t="s">
        <v>12</v>
      </c>
      <c r="L4" s="7" t="s">
        <v>13</v>
      </c>
      <c r="M4" s="8" t="s">
        <v>14</v>
      </c>
      <c r="O4" s="5"/>
      <c r="P4" s="11" t="s">
        <v>32</v>
      </c>
      <c r="Q4" s="7" t="s">
        <v>17</v>
      </c>
      <c r="R4" s="7" t="s">
        <v>12</v>
      </c>
      <c r="S4" s="7" t="s">
        <v>13</v>
      </c>
      <c r="T4" s="8" t="s">
        <v>14</v>
      </c>
      <c r="V4" s="5"/>
      <c r="W4" s="11" t="s">
        <v>32</v>
      </c>
      <c r="X4" s="7" t="s">
        <v>17</v>
      </c>
      <c r="Y4" s="7" t="s">
        <v>12</v>
      </c>
      <c r="Z4" s="7" t="s">
        <v>13</v>
      </c>
      <c r="AA4" s="8" t="s">
        <v>14</v>
      </c>
      <c r="AC4" s="5"/>
      <c r="AD4" s="11" t="s">
        <v>32</v>
      </c>
      <c r="AE4" s="7" t="s">
        <v>17</v>
      </c>
      <c r="AF4" s="7" t="s">
        <v>12</v>
      </c>
      <c r="AG4" s="7" t="s">
        <v>13</v>
      </c>
      <c r="AH4" s="8" t="s">
        <v>14</v>
      </c>
      <c r="AJ4" s="5"/>
      <c r="AK4" s="21" t="s">
        <v>32</v>
      </c>
      <c r="AL4" s="15" t="s">
        <v>17</v>
      </c>
      <c r="AM4" s="15" t="s">
        <v>12</v>
      </c>
      <c r="AN4" s="15" t="s">
        <v>13</v>
      </c>
      <c r="AO4" s="20" t="s">
        <v>14</v>
      </c>
    </row>
    <row r="5" spans="1:42" ht="16.5" customHeight="1">
      <c r="A5" s="17" t="s">
        <v>33</v>
      </c>
      <c r="B5" s="31" t="s">
        <v>458</v>
      </c>
      <c r="C5" s="18" t="s">
        <v>459</v>
      </c>
      <c r="D5" s="18" t="s">
        <v>460</v>
      </c>
      <c r="E5" s="18" t="s">
        <v>461</v>
      </c>
      <c r="F5" s="32" t="s">
        <v>458</v>
      </c>
      <c r="H5" s="17" t="s">
        <v>33</v>
      </c>
      <c r="I5" s="31" t="s">
        <v>458</v>
      </c>
      <c r="J5" s="18" t="s">
        <v>459</v>
      </c>
      <c r="K5" s="18" t="s">
        <v>460</v>
      </c>
      <c r="L5" s="18" t="s">
        <v>461</v>
      </c>
      <c r="M5" s="32" t="s">
        <v>458</v>
      </c>
      <c r="O5" s="17" t="s">
        <v>33</v>
      </c>
      <c r="P5" s="31" t="s">
        <v>458</v>
      </c>
      <c r="Q5" s="18" t="s">
        <v>459</v>
      </c>
      <c r="R5" s="18" t="s">
        <v>460</v>
      </c>
      <c r="S5" s="18" t="s">
        <v>461</v>
      </c>
      <c r="T5" s="32" t="s">
        <v>458</v>
      </c>
      <c r="V5" s="17" t="s">
        <v>33</v>
      </c>
      <c r="W5" s="31" t="s">
        <v>458</v>
      </c>
      <c r="X5" s="18" t="s">
        <v>459</v>
      </c>
      <c r="Y5" s="18" t="s">
        <v>460</v>
      </c>
      <c r="Z5" s="18" t="s">
        <v>461</v>
      </c>
      <c r="AA5" s="32" t="s">
        <v>458</v>
      </c>
      <c r="AC5" s="17" t="s">
        <v>33</v>
      </c>
      <c r="AD5" s="31" t="s">
        <v>458</v>
      </c>
      <c r="AE5" s="18" t="s">
        <v>459</v>
      </c>
      <c r="AF5" s="18" t="s">
        <v>460</v>
      </c>
      <c r="AG5" s="18" t="s">
        <v>461</v>
      </c>
      <c r="AH5" s="32" t="s">
        <v>458</v>
      </c>
      <c r="AJ5" s="17" t="s">
        <v>33</v>
      </c>
      <c r="AK5" s="31" t="s">
        <v>458</v>
      </c>
      <c r="AL5" s="18" t="s">
        <v>459</v>
      </c>
      <c r="AM5" s="18" t="s">
        <v>460</v>
      </c>
      <c r="AN5" s="18" t="s">
        <v>461</v>
      </c>
      <c r="AO5" s="32" t="s">
        <v>458</v>
      </c>
    </row>
    <row r="6" spans="1:42" ht="28.5" customHeight="1">
      <c r="A6" s="3">
        <v>1</v>
      </c>
      <c r="B6" s="332" t="s">
        <v>118</v>
      </c>
      <c r="C6" s="14" t="s">
        <v>117</v>
      </c>
      <c r="D6" s="14" t="s">
        <v>113</v>
      </c>
      <c r="E6" s="14" t="s">
        <v>114</v>
      </c>
      <c r="F6" s="133" t="s">
        <v>110</v>
      </c>
      <c r="H6" s="3">
        <v>1</v>
      </c>
      <c r="I6" s="332" t="s">
        <v>469</v>
      </c>
      <c r="J6" s="14" t="s">
        <v>106</v>
      </c>
      <c r="K6" s="14" t="s">
        <v>463</v>
      </c>
      <c r="L6" s="14" t="s">
        <v>119</v>
      </c>
      <c r="M6" s="133" t="s">
        <v>118</v>
      </c>
      <c r="O6" s="3">
        <v>1</v>
      </c>
      <c r="P6" s="332" t="s">
        <v>111</v>
      </c>
      <c r="Q6" s="14" t="s">
        <v>112</v>
      </c>
      <c r="R6" s="14" t="s">
        <v>117</v>
      </c>
      <c r="S6" s="14" t="s">
        <v>121</v>
      </c>
      <c r="T6" s="133" t="s">
        <v>474</v>
      </c>
      <c r="V6" s="3">
        <v>1</v>
      </c>
      <c r="W6" s="332" t="s">
        <v>111</v>
      </c>
      <c r="X6" s="14" t="s">
        <v>112</v>
      </c>
      <c r="Y6" s="14" t="s">
        <v>114</v>
      </c>
      <c r="Z6" s="14" t="s">
        <v>119</v>
      </c>
      <c r="AA6" s="133" t="s">
        <v>108</v>
      </c>
      <c r="AC6" s="3">
        <v>1</v>
      </c>
      <c r="AD6" s="139" t="s">
        <v>122</v>
      </c>
      <c r="AE6" s="14" t="s">
        <v>104</v>
      </c>
      <c r="AF6" s="14" t="s">
        <v>113</v>
      </c>
      <c r="AG6" s="14" t="s">
        <v>119</v>
      </c>
      <c r="AH6" s="133" t="s">
        <v>483</v>
      </c>
      <c r="AJ6" s="3">
        <v>1</v>
      </c>
      <c r="AK6" s="139" t="s">
        <v>103</v>
      </c>
      <c r="AL6" s="14" t="s">
        <v>122</v>
      </c>
      <c r="AM6" s="14" t="s">
        <v>113</v>
      </c>
      <c r="AN6" s="14" t="s">
        <v>117</v>
      </c>
      <c r="AO6" s="133" t="s">
        <v>486</v>
      </c>
    </row>
    <row r="7" spans="1:42" ht="28.5" customHeight="1">
      <c r="A7" s="3">
        <v>2</v>
      </c>
      <c r="B7" s="332" t="s">
        <v>214</v>
      </c>
      <c r="C7" s="14" t="s">
        <v>104</v>
      </c>
      <c r="D7" s="14" t="s">
        <v>106</v>
      </c>
      <c r="E7" s="14" t="s">
        <v>115</v>
      </c>
      <c r="F7" s="133" t="s">
        <v>466</v>
      </c>
      <c r="H7" s="3">
        <v>2</v>
      </c>
      <c r="I7" s="332" t="s">
        <v>103</v>
      </c>
      <c r="J7" s="14" t="s">
        <v>112</v>
      </c>
      <c r="K7" s="14" t="s">
        <v>113</v>
      </c>
      <c r="L7" s="14" t="s">
        <v>213</v>
      </c>
      <c r="M7" s="133" t="s">
        <v>110</v>
      </c>
      <c r="O7" s="3">
        <v>2</v>
      </c>
      <c r="P7" s="332" t="s">
        <v>103</v>
      </c>
      <c r="Q7" s="14" t="s">
        <v>120</v>
      </c>
      <c r="R7" s="14" t="s">
        <v>124</v>
      </c>
      <c r="S7" s="14" t="s">
        <v>473</v>
      </c>
      <c r="T7" s="133" t="s">
        <v>215</v>
      </c>
      <c r="V7" s="3">
        <v>2</v>
      </c>
      <c r="W7" s="332" t="s">
        <v>463</v>
      </c>
      <c r="X7" s="14" t="s">
        <v>476</v>
      </c>
      <c r="Y7" s="14" t="s">
        <v>115</v>
      </c>
      <c r="Z7" s="14" t="s">
        <v>118</v>
      </c>
      <c r="AA7" s="133" t="s">
        <v>213</v>
      </c>
      <c r="AC7" s="3">
        <v>2</v>
      </c>
      <c r="AD7" s="139" t="s">
        <v>120</v>
      </c>
      <c r="AE7" s="14" t="s">
        <v>114</v>
      </c>
      <c r="AF7" s="14" t="s">
        <v>105</v>
      </c>
      <c r="AG7" s="14" t="s">
        <v>481</v>
      </c>
      <c r="AH7" s="133" t="s">
        <v>215</v>
      </c>
      <c r="AJ7" s="3">
        <v>2</v>
      </c>
      <c r="AK7" s="139" t="s">
        <v>469</v>
      </c>
      <c r="AL7" s="14" t="s">
        <v>123</v>
      </c>
      <c r="AM7" s="14" t="s">
        <v>105</v>
      </c>
      <c r="AN7" s="14" t="s">
        <v>216</v>
      </c>
      <c r="AO7" s="133" t="s">
        <v>487</v>
      </c>
    </row>
    <row r="8" spans="1:42" ht="28.5" customHeight="1">
      <c r="A8" s="3">
        <v>3</v>
      </c>
      <c r="B8" s="332" t="s">
        <v>111</v>
      </c>
      <c r="C8" s="14" t="s">
        <v>112</v>
      </c>
      <c r="D8" s="14" t="s">
        <v>464</v>
      </c>
      <c r="E8" s="14" t="s">
        <v>213</v>
      </c>
      <c r="F8" s="133" t="s">
        <v>119</v>
      </c>
      <c r="H8" s="3">
        <v>3</v>
      </c>
      <c r="I8" s="332" t="s">
        <v>111</v>
      </c>
      <c r="J8" s="14" t="s">
        <v>114</v>
      </c>
      <c r="K8" s="14" t="s">
        <v>107</v>
      </c>
      <c r="L8" s="14" t="s">
        <v>464</v>
      </c>
      <c r="M8" s="133" t="s">
        <v>466</v>
      </c>
      <c r="O8" s="3">
        <v>3</v>
      </c>
      <c r="P8" s="332" t="s">
        <v>116</v>
      </c>
      <c r="Q8" s="14" t="s">
        <v>118</v>
      </c>
      <c r="R8" s="14" t="s">
        <v>113</v>
      </c>
      <c r="S8" s="14" t="s">
        <v>463</v>
      </c>
      <c r="T8" s="133" t="s">
        <v>213</v>
      </c>
      <c r="V8" s="3">
        <v>3</v>
      </c>
      <c r="W8" s="332" t="s">
        <v>120</v>
      </c>
      <c r="X8" s="14" t="s">
        <v>116</v>
      </c>
      <c r="Y8" s="14" t="s">
        <v>106</v>
      </c>
      <c r="Z8" s="14" t="s">
        <v>107</v>
      </c>
      <c r="AA8" s="133" t="s">
        <v>469</v>
      </c>
      <c r="AC8" s="3">
        <v>3</v>
      </c>
      <c r="AD8" s="139" t="s">
        <v>469</v>
      </c>
      <c r="AE8" s="14" t="s">
        <v>480</v>
      </c>
      <c r="AF8" s="14" t="s">
        <v>123</v>
      </c>
      <c r="AG8" s="14" t="s">
        <v>118</v>
      </c>
      <c r="AH8" s="133" t="s">
        <v>117</v>
      </c>
      <c r="AJ8" s="3">
        <v>3</v>
      </c>
      <c r="AK8" s="139" t="s">
        <v>120</v>
      </c>
      <c r="AL8" s="14" t="s">
        <v>472</v>
      </c>
      <c r="AM8" s="14" t="s">
        <v>485</v>
      </c>
      <c r="AN8" s="14" t="s">
        <v>119</v>
      </c>
      <c r="AO8" s="133" t="s">
        <v>215</v>
      </c>
    </row>
    <row r="9" spans="1:42" ht="28.5" customHeight="1" thickBot="1">
      <c r="A9" s="19">
        <v>4</v>
      </c>
      <c r="B9" s="134" t="s">
        <v>462</v>
      </c>
      <c r="C9" s="135" t="s">
        <v>105</v>
      </c>
      <c r="D9" s="135" t="s">
        <v>465</v>
      </c>
      <c r="E9" s="135" t="s">
        <v>108</v>
      </c>
      <c r="F9" s="136" t="s">
        <v>467</v>
      </c>
      <c r="H9" s="19">
        <v>4</v>
      </c>
      <c r="I9" s="134" t="s">
        <v>104</v>
      </c>
      <c r="J9" s="135" t="s">
        <v>115</v>
      </c>
      <c r="K9" s="135" t="s">
        <v>117</v>
      </c>
      <c r="L9" s="135" t="s">
        <v>465</v>
      </c>
      <c r="M9" s="136" t="s">
        <v>215</v>
      </c>
      <c r="O9" s="19">
        <v>4</v>
      </c>
      <c r="P9" s="134" t="s">
        <v>122</v>
      </c>
      <c r="Q9" s="135" t="s">
        <v>104</v>
      </c>
      <c r="R9" s="135" t="s">
        <v>469</v>
      </c>
      <c r="S9" s="135" t="s">
        <v>119</v>
      </c>
      <c r="T9" s="136" t="s">
        <v>108</v>
      </c>
      <c r="V9" s="19">
        <v>4</v>
      </c>
      <c r="W9" s="134" t="s">
        <v>103</v>
      </c>
      <c r="X9" s="135" t="s">
        <v>105</v>
      </c>
      <c r="Y9" s="135" t="s">
        <v>113</v>
      </c>
      <c r="Z9" s="135" t="s">
        <v>120</v>
      </c>
      <c r="AA9" s="136" t="s">
        <v>216</v>
      </c>
      <c r="AC9" s="19">
        <v>4</v>
      </c>
      <c r="AD9" s="140" t="s">
        <v>103</v>
      </c>
      <c r="AE9" s="135" t="s">
        <v>125</v>
      </c>
      <c r="AF9" s="135" t="s">
        <v>216</v>
      </c>
      <c r="AG9" s="135" t="s">
        <v>124</v>
      </c>
      <c r="AH9" s="136" t="s">
        <v>107</v>
      </c>
      <c r="AJ9" s="19">
        <v>4</v>
      </c>
      <c r="AK9" s="140" t="s">
        <v>463</v>
      </c>
      <c r="AL9" s="135" t="s">
        <v>112</v>
      </c>
      <c r="AM9" s="135" t="s">
        <v>114</v>
      </c>
      <c r="AN9" s="135" t="s">
        <v>483</v>
      </c>
      <c r="AO9" s="136" t="s">
        <v>107</v>
      </c>
    </row>
    <row r="10" spans="1:42" ht="28.5" customHeight="1">
      <c r="A10" s="3">
        <v>5</v>
      </c>
      <c r="B10" s="332" t="s">
        <v>103</v>
      </c>
      <c r="C10" s="14" t="s">
        <v>463</v>
      </c>
      <c r="D10" s="14" t="s">
        <v>107</v>
      </c>
      <c r="E10" s="14" t="s">
        <v>109</v>
      </c>
      <c r="F10" s="133" t="s">
        <v>468</v>
      </c>
      <c r="H10" s="2">
        <v>5</v>
      </c>
      <c r="I10" s="137" t="s">
        <v>116</v>
      </c>
      <c r="J10" s="16" t="s">
        <v>464</v>
      </c>
      <c r="K10" s="16" t="s">
        <v>108</v>
      </c>
      <c r="L10" s="16" t="s">
        <v>109</v>
      </c>
      <c r="M10" s="138" t="s">
        <v>467</v>
      </c>
      <c r="O10" s="3">
        <v>5</v>
      </c>
      <c r="P10" s="332" t="s">
        <v>114</v>
      </c>
      <c r="Q10" s="14" t="s">
        <v>122</v>
      </c>
      <c r="R10" s="14" t="s">
        <v>472</v>
      </c>
      <c r="S10" s="14" t="s">
        <v>475</v>
      </c>
      <c r="T10" s="133" t="s">
        <v>109</v>
      </c>
      <c r="V10" s="3">
        <v>5</v>
      </c>
      <c r="W10" s="332" t="s">
        <v>472</v>
      </c>
      <c r="X10" s="14" t="s">
        <v>124</v>
      </c>
      <c r="Y10" s="14" t="s">
        <v>122</v>
      </c>
      <c r="Z10" s="14" t="s">
        <v>123</v>
      </c>
      <c r="AA10" s="133" t="s">
        <v>215</v>
      </c>
      <c r="AC10" s="2">
        <v>5</v>
      </c>
      <c r="AD10" s="137" t="s">
        <v>111</v>
      </c>
      <c r="AE10" s="16" t="s">
        <v>472</v>
      </c>
      <c r="AF10" s="16" t="s">
        <v>121</v>
      </c>
      <c r="AG10" s="16" t="s">
        <v>482</v>
      </c>
      <c r="AH10" s="138" t="s">
        <v>463</v>
      </c>
      <c r="AJ10" s="2">
        <v>5</v>
      </c>
      <c r="AK10" s="137" t="s">
        <v>118</v>
      </c>
      <c r="AL10" s="16" t="s">
        <v>104</v>
      </c>
      <c r="AM10" s="16" t="s">
        <v>121</v>
      </c>
      <c r="AN10" s="16" t="s">
        <v>106</v>
      </c>
      <c r="AO10" s="138" t="s">
        <v>124</v>
      </c>
    </row>
    <row r="11" spans="1:42" ht="28.5" customHeight="1" thickBot="1">
      <c r="A11" s="4">
        <v>6</v>
      </c>
      <c r="B11" s="12"/>
      <c r="C11" s="9"/>
      <c r="D11" s="9"/>
      <c r="E11" s="9"/>
      <c r="F11" s="10"/>
      <c r="H11" s="4">
        <v>6</v>
      </c>
      <c r="I11" s="12" t="s">
        <v>470</v>
      </c>
      <c r="J11" s="9"/>
      <c r="K11" s="9"/>
      <c r="L11" s="9"/>
      <c r="M11" s="10"/>
      <c r="O11" s="4">
        <v>6</v>
      </c>
      <c r="P11" s="12" t="s">
        <v>471</v>
      </c>
      <c r="Q11" s="9" t="s">
        <v>105</v>
      </c>
      <c r="R11" s="9"/>
      <c r="S11" s="9"/>
      <c r="T11" s="10"/>
      <c r="V11" s="4">
        <v>6</v>
      </c>
      <c r="W11" s="12" t="s">
        <v>477</v>
      </c>
      <c r="X11" s="9" t="s">
        <v>106</v>
      </c>
      <c r="Y11" s="9"/>
      <c r="Z11" s="9" t="s">
        <v>117</v>
      </c>
      <c r="AA11" s="10" t="s">
        <v>478</v>
      </c>
      <c r="AC11" s="4">
        <v>6</v>
      </c>
      <c r="AD11" s="12" t="s">
        <v>479</v>
      </c>
      <c r="AE11" s="9" t="s">
        <v>112</v>
      </c>
      <c r="AF11" s="9"/>
      <c r="AG11" s="9" t="s">
        <v>106</v>
      </c>
      <c r="AH11" s="392" t="s">
        <v>706</v>
      </c>
      <c r="AJ11" s="4">
        <v>6</v>
      </c>
      <c r="AK11" s="12" t="s">
        <v>484</v>
      </c>
      <c r="AL11" s="9" t="s">
        <v>116</v>
      </c>
      <c r="AM11" s="9"/>
      <c r="AN11" s="9" t="s">
        <v>481</v>
      </c>
      <c r="AO11" s="393" t="s">
        <v>707</v>
      </c>
    </row>
    <row r="12" spans="1:42" ht="16.5" customHeight="1" thickBot="1">
      <c r="A12" s="5" t="s">
        <v>37</v>
      </c>
      <c r="B12" s="11">
        <f>COUNTA(B6:B11)</f>
        <v>5</v>
      </c>
      <c r="C12" s="7">
        <f>COUNTA(C6:C11)</f>
        <v>5</v>
      </c>
      <c r="D12" s="7">
        <f>COUNTA(D6:D11)</f>
        <v>5</v>
      </c>
      <c r="E12" s="7">
        <f>COUNTA(E6:E11)</f>
        <v>5</v>
      </c>
      <c r="F12" s="8">
        <f>COUNTA(F6:F11)</f>
        <v>5</v>
      </c>
      <c r="H12" s="5" t="s">
        <v>37</v>
      </c>
      <c r="I12" s="11">
        <f>COUNTA(I6:I11)</f>
        <v>6</v>
      </c>
      <c r="J12" s="7">
        <f>COUNTA(J6:J11)</f>
        <v>5</v>
      </c>
      <c r="K12" s="7">
        <f>COUNTA(K6:K11)</f>
        <v>5</v>
      </c>
      <c r="L12" s="7">
        <f>COUNTA(L6:L11)</f>
        <v>5</v>
      </c>
      <c r="M12" s="8">
        <f>COUNTA(M6:M11)</f>
        <v>5</v>
      </c>
      <c r="O12" s="5" t="s">
        <v>37</v>
      </c>
      <c r="P12" s="11">
        <f>COUNTA(P6:P11)</f>
        <v>6</v>
      </c>
      <c r="Q12" s="7">
        <f>COUNTA(Q6:Q11)</f>
        <v>6</v>
      </c>
      <c r="R12" s="7">
        <f>COUNTA(R6:R11)</f>
        <v>5</v>
      </c>
      <c r="S12" s="7">
        <f>COUNTA(S6:S11)</f>
        <v>5</v>
      </c>
      <c r="T12" s="8">
        <f>COUNTA(T6:T11)</f>
        <v>5</v>
      </c>
      <c r="V12" s="5" t="s">
        <v>37</v>
      </c>
      <c r="W12" s="11">
        <f>COUNTA(W6:W11)</f>
        <v>6</v>
      </c>
      <c r="X12" s="7">
        <f>COUNTA(X6:X11)</f>
        <v>6</v>
      </c>
      <c r="Y12" s="7">
        <f>COUNTA(Y6:Y11)</f>
        <v>5</v>
      </c>
      <c r="Z12" s="7">
        <f>COUNTA(Z6:Z11)</f>
        <v>6</v>
      </c>
      <c r="AA12" s="8">
        <v>5</v>
      </c>
      <c r="AC12" s="5" t="s">
        <v>37</v>
      </c>
      <c r="AD12" s="11">
        <f>COUNTA(AD6:AD11)</f>
        <v>6</v>
      </c>
      <c r="AE12" s="7">
        <f>COUNTA(AE6:AE11)</f>
        <v>6</v>
      </c>
      <c r="AF12" s="7">
        <f>COUNTA(AF6:AF11)</f>
        <v>5</v>
      </c>
      <c r="AG12" s="7">
        <f>COUNTA(AG6:AG11)</f>
        <v>6</v>
      </c>
      <c r="AH12" s="8">
        <v>5</v>
      </c>
      <c r="AJ12" s="5" t="s">
        <v>37</v>
      </c>
      <c r="AK12" s="11">
        <f>COUNTA(AK6:AK11)</f>
        <v>6</v>
      </c>
      <c r="AL12" s="7">
        <f>COUNTA(AL6:AL11)</f>
        <v>6</v>
      </c>
      <c r="AM12" s="7">
        <f>COUNTA(AM6:AM11)</f>
        <v>5</v>
      </c>
      <c r="AN12" s="7">
        <f>COUNTA(AN6:AN11)</f>
        <v>6</v>
      </c>
      <c r="AO12" s="8">
        <v>5</v>
      </c>
      <c r="AP12" s="6"/>
    </row>
    <row r="13" spans="1:42" s="13" customFormat="1" ht="25.5" customHeight="1"/>
    <row r="14" spans="1:42" s="13" customFormat="1" ht="17.25" customHeight="1">
      <c r="A14" s="1131" t="s">
        <v>66</v>
      </c>
      <c r="B14" s="1131"/>
      <c r="C14" s="1131"/>
      <c r="D14" s="1131" t="s">
        <v>67</v>
      </c>
      <c r="E14" s="1131"/>
      <c r="F14" s="29" t="s">
        <v>68</v>
      </c>
      <c r="H14" s="1131" t="s">
        <v>66</v>
      </c>
      <c r="I14" s="1131"/>
      <c r="J14" s="1131"/>
      <c r="K14" s="1131" t="s">
        <v>67</v>
      </c>
      <c r="L14" s="1131"/>
      <c r="M14" s="29" t="s">
        <v>68</v>
      </c>
      <c r="O14" s="1131" t="s">
        <v>66</v>
      </c>
      <c r="P14" s="1131"/>
      <c r="Q14" s="1131"/>
      <c r="R14" s="1131" t="s">
        <v>67</v>
      </c>
      <c r="S14" s="1131"/>
      <c r="T14" s="29" t="s">
        <v>68</v>
      </c>
      <c r="V14" s="1131" t="s">
        <v>66</v>
      </c>
      <c r="W14" s="1131"/>
      <c r="X14" s="1131"/>
      <c r="Y14" s="1131" t="s">
        <v>67</v>
      </c>
      <c r="Z14" s="1131"/>
      <c r="AA14" s="29" t="s">
        <v>68</v>
      </c>
      <c r="AC14" s="1131" t="s">
        <v>66</v>
      </c>
      <c r="AD14" s="1131"/>
      <c r="AE14" s="1131"/>
      <c r="AF14" s="1131" t="s">
        <v>67</v>
      </c>
      <c r="AG14" s="1131"/>
      <c r="AH14" s="29" t="s">
        <v>68</v>
      </c>
      <c r="AJ14" s="1131" t="s">
        <v>66</v>
      </c>
      <c r="AK14" s="1131"/>
      <c r="AL14" s="1131"/>
      <c r="AM14" s="1131" t="s">
        <v>67</v>
      </c>
      <c r="AN14" s="1131"/>
      <c r="AO14" s="29" t="s">
        <v>68</v>
      </c>
    </row>
    <row r="15" spans="1:42" s="13" customFormat="1" ht="17.25" customHeight="1">
      <c r="A15" s="1149" t="s">
        <v>42</v>
      </c>
      <c r="B15" s="1129" t="s">
        <v>51</v>
      </c>
      <c r="C15" s="1130"/>
      <c r="D15" s="1126">
        <v>306</v>
      </c>
      <c r="E15" s="1128"/>
      <c r="F15" s="14">
        <f>D15/34</f>
        <v>9</v>
      </c>
      <c r="H15" s="1149" t="s">
        <v>42</v>
      </c>
      <c r="I15" s="1129" t="s">
        <v>51</v>
      </c>
      <c r="J15" s="1130"/>
      <c r="K15" s="1126">
        <v>315</v>
      </c>
      <c r="L15" s="1128"/>
      <c r="M15" s="14">
        <f>K15/35</f>
        <v>9</v>
      </c>
      <c r="O15" s="1149" t="s">
        <v>42</v>
      </c>
      <c r="P15" s="1129" t="s">
        <v>51</v>
      </c>
      <c r="Q15" s="1130"/>
      <c r="R15" s="1126">
        <v>245</v>
      </c>
      <c r="S15" s="1128"/>
      <c r="T15" s="14">
        <f>R15/35</f>
        <v>7</v>
      </c>
      <c r="V15" s="1149" t="s">
        <v>42</v>
      </c>
      <c r="W15" s="1129" t="s">
        <v>51</v>
      </c>
      <c r="X15" s="1130"/>
      <c r="Y15" s="1126">
        <v>245</v>
      </c>
      <c r="Z15" s="1128"/>
      <c r="AA15" s="14">
        <f>Y15/35</f>
        <v>7</v>
      </c>
      <c r="AC15" s="1149" t="s">
        <v>42</v>
      </c>
      <c r="AD15" s="1129" t="s">
        <v>51</v>
      </c>
      <c r="AE15" s="1130"/>
      <c r="AF15" s="1126">
        <v>175</v>
      </c>
      <c r="AG15" s="1128"/>
      <c r="AH15" s="14">
        <f>AF15/35</f>
        <v>5</v>
      </c>
      <c r="AJ15" s="1149" t="s">
        <v>42</v>
      </c>
      <c r="AK15" s="1129" t="s">
        <v>51</v>
      </c>
      <c r="AL15" s="1130"/>
      <c r="AM15" s="1126">
        <v>175</v>
      </c>
      <c r="AN15" s="1128"/>
      <c r="AO15" s="14">
        <f>AM15/35</f>
        <v>5</v>
      </c>
    </row>
    <row r="16" spans="1:42" s="13" customFormat="1" ht="17.25" customHeight="1">
      <c r="A16" s="1150"/>
      <c r="B16" s="1129" t="s">
        <v>52</v>
      </c>
      <c r="C16" s="1130"/>
      <c r="D16" s="1126"/>
      <c r="E16" s="1128"/>
      <c r="F16" s="14"/>
      <c r="H16" s="1150"/>
      <c r="I16" s="1129" t="s">
        <v>52</v>
      </c>
      <c r="J16" s="1130"/>
      <c r="K16" s="1126"/>
      <c r="L16" s="1128"/>
      <c r="M16" s="14"/>
      <c r="O16" s="1150"/>
      <c r="P16" s="1129" t="s">
        <v>52</v>
      </c>
      <c r="Q16" s="1130"/>
      <c r="R16" s="1126">
        <v>70</v>
      </c>
      <c r="S16" s="1128"/>
      <c r="T16" s="14">
        <f>R16/35</f>
        <v>2</v>
      </c>
      <c r="V16" s="1150"/>
      <c r="W16" s="1129" t="s">
        <v>52</v>
      </c>
      <c r="X16" s="1130"/>
      <c r="Y16" s="1126">
        <v>90</v>
      </c>
      <c r="Z16" s="1128"/>
      <c r="AA16" s="14">
        <f>Y16/35</f>
        <v>2.5714285714285716</v>
      </c>
      <c r="AC16" s="1150"/>
      <c r="AD16" s="1129" t="s">
        <v>52</v>
      </c>
      <c r="AE16" s="1130"/>
      <c r="AF16" s="1126">
        <v>100</v>
      </c>
      <c r="AG16" s="1128"/>
      <c r="AH16" s="14">
        <f>AF16/35</f>
        <v>2.8571428571428572</v>
      </c>
      <c r="AJ16" s="1150"/>
      <c r="AK16" s="1129" t="s">
        <v>52</v>
      </c>
      <c r="AL16" s="1130"/>
      <c r="AM16" s="1126">
        <v>105</v>
      </c>
      <c r="AN16" s="1128"/>
      <c r="AO16" s="14">
        <f>AM16/35</f>
        <v>3</v>
      </c>
    </row>
    <row r="17" spans="1:42" s="13" customFormat="1" ht="17.25" customHeight="1">
      <c r="A17" s="1150"/>
      <c r="B17" s="1129" t="s">
        <v>53</v>
      </c>
      <c r="C17" s="1130"/>
      <c r="D17" s="1126">
        <v>136</v>
      </c>
      <c r="E17" s="1128"/>
      <c r="F17" s="14">
        <f>D17/34</f>
        <v>4</v>
      </c>
      <c r="H17" s="1150"/>
      <c r="I17" s="1129" t="s">
        <v>53</v>
      </c>
      <c r="J17" s="1130"/>
      <c r="K17" s="1126">
        <v>175</v>
      </c>
      <c r="L17" s="1128"/>
      <c r="M17" s="14">
        <f>K17/35</f>
        <v>5</v>
      </c>
      <c r="O17" s="1150"/>
      <c r="P17" s="1129" t="s">
        <v>53</v>
      </c>
      <c r="Q17" s="1130"/>
      <c r="R17" s="1126">
        <v>175</v>
      </c>
      <c r="S17" s="1128"/>
      <c r="T17" s="14">
        <f>R17/35</f>
        <v>5</v>
      </c>
      <c r="V17" s="1150"/>
      <c r="W17" s="1129" t="s">
        <v>53</v>
      </c>
      <c r="X17" s="1130"/>
      <c r="Y17" s="1126">
        <v>175</v>
      </c>
      <c r="Z17" s="1128"/>
      <c r="AA17" s="14">
        <f>Y17/35</f>
        <v>5</v>
      </c>
      <c r="AC17" s="1150"/>
      <c r="AD17" s="1129" t="s">
        <v>53</v>
      </c>
      <c r="AE17" s="1130"/>
      <c r="AF17" s="1126">
        <v>175</v>
      </c>
      <c r="AG17" s="1128"/>
      <c r="AH17" s="14">
        <f>AF17/35</f>
        <v>5</v>
      </c>
      <c r="AJ17" s="1150"/>
      <c r="AK17" s="1129" t="s">
        <v>53</v>
      </c>
      <c r="AL17" s="1130"/>
      <c r="AM17" s="1126">
        <v>175</v>
      </c>
      <c r="AN17" s="1128"/>
      <c r="AO17" s="14">
        <f>AM17/35</f>
        <v>5</v>
      </c>
    </row>
    <row r="18" spans="1:42" s="13" customFormat="1" ht="17.25" customHeight="1">
      <c r="A18" s="1150"/>
      <c r="B18" s="1129" t="s">
        <v>54</v>
      </c>
      <c r="C18" s="1130"/>
      <c r="D18" s="1126"/>
      <c r="E18" s="1128"/>
      <c r="F18" s="14"/>
      <c r="H18" s="1150"/>
      <c r="I18" s="1129" t="s">
        <v>54</v>
      </c>
      <c r="J18" s="1130"/>
      <c r="K18" s="1126"/>
      <c r="L18" s="1128"/>
      <c r="M18" s="14"/>
      <c r="O18" s="1150"/>
      <c r="P18" s="1129" t="s">
        <v>54</v>
      </c>
      <c r="Q18" s="1130"/>
      <c r="R18" s="1126">
        <v>90</v>
      </c>
      <c r="S18" s="1128"/>
      <c r="T18" s="14">
        <f>R18/35</f>
        <v>2.5714285714285716</v>
      </c>
      <c r="V18" s="1150"/>
      <c r="W18" s="1129" t="s">
        <v>54</v>
      </c>
      <c r="X18" s="1130"/>
      <c r="Y18" s="1126">
        <v>105</v>
      </c>
      <c r="Z18" s="1128"/>
      <c r="AA18" s="14">
        <f>Y18/35</f>
        <v>3</v>
      </c>
      <c r="AC18" s="1150"/>
      <c r="AD18" s="1129" t="s">
        <v>54</v>
      </c>
      <c r="AE18" s="1130"/>
      <c r="AF18" s="1126">
        <v>105</v>
      </c>
      <c r="AG18" s="1128"/>
      <c r="AH18" s="14">
        <f>AF18/35</f>
        <v>3</v>
      </c>
      <c r="AJ18" s="1150"/>
      <c r="AK18" s="1129" t="s">
        <v>54</v>
      </c>
      <c r="AL18" s="1130"/>
      <c r="AM18" s="1126">
        <v>105</v>
      </c>
      <c r="AN18" s="1128"/>
      <c r="AO18" s="14">
        <f>AM18/35</f>
        <v>3</v>
      </c>
    </row>
    <row r="19" spans="1:42" s="13" customFormat="1" ht="17.25" customHeight="1">
      <c r="A19" s="1150"/>
      <c r="B19" s="1129" t="s">
        <v>55</v>
      </c>
      <c r="C19" s="1130"/>
      <c r="D19" s="1126">
        <v>102</v>
      </c>
      <c r="E19" s="1128"/>
      <c r="F19" s="14">
        <f>D19/34</f>
        <v>3</v>
      </c>
      <c r="H19" s="1150"/>
      <c r="I19" s="1129" t="s">
        <v>55</v>
      </c>
      <c r="J19" s="1130"/>
      <c r="K19" s="1126">
        <v>105</v>
      </c>
      <c r="L19" s="1128"/>
      <c r="M19" s="14">
        <f>K19/35</f>
        <v>3</v>
      </c>
      <c r="O19" s="1150"/>
      <c r="P19" s="1129" t="s">
        <v>55</v>
      </c>
      <c r="Q19" s="1130"/>
      <c r="R19" s="1126"/>
      <c r="S19" s="1128"/>
      <c r="T19" s="14"/>
      <c r="V19" s="1150"/>
      <c r="W19" s="1129" t="s">
        <v>55</v>
      </c>
      <c r="X19" s="1130"/>
      <c r="Y19" s="1126"/>
      <c r="Z19" s="1128"/>
      <c r="AA19" s="14"/>
      <c r="AC19" s="1150"/>
      <c r="AD19" s="1129" t="s">
        <v>55</v>
      </c>
      <c r="AE19" s="1130"/>
      <c r="AF19" s="1126"/>
      <c r="AG19" s="1128"/>
      <c r="AH19" s="14"/>
      <c r="AJ19" s="1150"/>
      <c r="AK19" s="1129" t="s">
        <v>55</v>
      </c>
      <c r="AL19" s="1130"/>
      <c r="AM19" s="1126"/>
      <c r="AN19" s="1128"/>
      <c r="AO19" s="14"/>
    </row>
    <row r="20" spans="1:42" s="13" customFormat="1" ht="17.25" customHeight="1">
      <c r="A20" s="1150"/>
      <c r="B20" s="1129" t="s">
        <v>56</v>
      </c>
      <c r="C20" s="1130"/>
      <c r="D20" s="1126">
        <v>68</v>
      </c>
      <c r="E20" s="1128"/>
      <c r="F20" s="14">
        <f>D20/34</f>
        <v>2</v>
      </c>
      <c r="H20" s="1150"/>
      <c r="I20" s="1129" t="s">
        <v>56</v>
      </c>
      <c r="J20" s="1130"/>
      <c r="K20" s="1126">
        <v>70</v>
      </c>
      <c r="L20" s="1128"/>
      <c r="M20" s="14">
        <f>K20/35</f>
        <v>2</v>
      </c>
      <c r="O20" s="1150"/>
      <c r="P20" s="1129" t="s">
        <v>56</v>
      </c>
      <c r="Q20" s="1130"/>
      <c r="R20" s="1126">
        <v>60</v>
      </c>
      <c r="S20" s="1128"/>
      <c r="T20" s="14">
        <f>R20/35</f>
        <v>1.7142857142857142</v>
      </c>
      <c r="V20" s="1150"/>
      <c r="W20" s="1129" t="s">
        <v>56</v>
      </c>
      <c r="X20" s="1130"/>
      <c r="Y20" s="1126">
        <v>60</v>
      </c>
      <c r="Z20" s="1128"/>
      <c r="AA20" s="14">
        <f>Y20/35</f>
        <v>1.7142857142857142</v>
      </c>
      <c r="AC20" s="1150"/>
      <c r="AD20" s="1129" t="s">
        <v>56</v>
      </c>
      <c r="AE20" s="1130"/>
      <c r="AF20" s="1126">
        <v>50</v>
      </c>
      <c r="AG20" s="1128"/>
      <c r="AH20" s="14">
        <f t="shared" ref="AH20:AH26" si="0">AF20/35</f>
        <v>1.4285714285714286</v>
      </c>
      <c r="AJ20" s="1150"/>
      <c r="AK20" s="1129" t="s">
        <v>56</v>
      </c>
      <c r="AL20" s="1130"/>
      <c r="AM20" s="1126">
        <v>50</v>
      </c>
      <c r="AN20" s="1128"/>
      <c r="AO20" s="14">
        <f t="shared" ref="AO20:AO28" si="1">AM20/35</f>
        <v>1.4285714285714286</v>
      </c>
    </row>
    <row r="21" spans="1:42" s="13" customFormat="1" ht="17.25" customHeight="1">
      <c r="A21" s="1150"/>
      <c r="B21" s="1129" t="s">
        <v>57</v>
      </c>
      <c r="C21" s="1130"/>
      <c r="D21" s="1126">
        <v>68</v>
      </c>
      <c r="E21" s="1128"/>
      <c r="F21" s="14">
        <f>D21/34</f>
        <v>2</v>
      </c>
      <c r="H21" s="1150"/>
      <c r="I21" s="1129" t="s">
        <v>57</v>
      </c>
      <c r="J21" s="1130"/>
      <c r="K21" s="1126">
        <v>70</v>
      </c>
      <c r="L21" s="1128"/>
      <c r="M21" s="14">
        <f>K21/35</f>
        <v>2</v>
      </c>
      <c r="O21" s="1150"/>
      <c r="P21" s="1129" t="s">
        <v>57</v>
      </c>
      <c r="Q21" s="1130"/>
      <c r="R21" s="1126">
        <v>60</v>
      </c>
      <c r="S21" s="1128"/>
      <c r="T21" s="14">
        <f>R21/35</f>
        <v>1.7142857142857142</v>
      </c>
      <c r="V21" s="1150"/>
      <c r="W21" s="1129" t="s">
        <v>57</v>
      </c>
      <c r="X21" s="1130"/>
      <c r="Y21" s="1126">
        <v>60</v>
      </c>
      <c r="Z21" s="1128"/>
      <c r="AA21" s="14">
        <f>Y21/35</f>
        <v>1.7142857142857142</v>
      </c>
      <c r="AC21" s="1150"/>
      <c r="AD21" s="1129" t="s">
        <v>57</v>
      </c>
      <c r="AE21" s="1130"/>
      <c r="AF21" s="1126">
        <v>50</v>
      </c>
      <c r="AG21" s="1128"/>
      <c r="AH21" s="14">
        <f t="shared" si="0"/>
        <v>1.4285714285714286</v>
      </c>
      <c r="AJ21" s="1150"/>
      <c r="AK21" s="1129" t="s">
        <v>57</v>
      </c>
      <c r="AL21" s="1130"/>
      <c r="AM21" s="1126">
        <v>50</v>
      </c>
      <c r="AN21" s="1128"/>
      <c r="AO21" s="14">
        <f t="shared" si="1"/>
        <v>1.4285714285714286</v>
      </c>
    </row>
    <row r="22" spans="1:42" s="13" customFormat="1" ht="17.25" customHeight="1">
      <c r="A22" s="1150"/>
      <c r="B22" s="1129" t="s">
        <v>58</v>
      </c>
      <c r="C22" s="1130"/>
      <c r="D22" s="1126"/>
      <c r="E22" s="1128"/>
      <c r="F22" s="14"/>
      <c r="H22" s="1150"/>
      <c r="I22" s="1129" t="s">
        <v>58</v>
      </c>
      <c r="J22" s="1130"/>
      <c r="K22" s="1126"/>
      <c r="L22" s="1128"/>
      <c r="M22" s="14"/>
      <c r="O22" s="1150"/>
      <c r="P22" s="1129" t="s">
        <v>58</v>
      </c>
      <c r="Q22" s="1130"/>
      <c r="R22" s="1126"/>
      <c r="S22" s="1128"/>
      <c r="T22" s="14"/>
      <c r="V22" s="1150"/>
      <c r="W22" s="1129" t="s">
        <v>58</v>
      </c>
      <c r="X22" s="1130"/>
      <c r="Y22" s="1126"/>
      <c r="Z22" s="1128"/>
      <c r="AA22" s="14"/>
      <c r="AC22" s="1150"/>
      <c r="AD22" s="1129" t="s">
        <v>58</v>
      </c>
      <c r="AE22" s="1130"/>
      <c r="AF22" s="1126">
        <v>60</v>
      </c>
      <c r="AG22" s="1128"/>
      <c r="AH22" s="14">
        <f t="shared" si="0"/>
        <v>1.7142857142857142</v>
      </c>
      <c r="AJ22" s="1150"/>
      <c r="AK22" s="1129" t="s">
        <v>58</v>
      </c>
      <c r="AL22" s="1130"/>
      <c r="AM22" s="1126">
        <v>55</v>
      </c>
      <c r="AN22" s="1128"/>
      <c r="AO22" s="14">
        <f t="shared" si="1"/>
        <v>1.5714285714285714</v>
      </c>
    </row>
    <row r="23" spans="1:42" s="13" customFormat="1" ht="17.25" customHeight="1">
      <c r="A23" s="1150"/>
      <c r="B23" s="1129" t="s">
        <v>46</v>
      </c>
      <c r="C23" s="1130"/>
      <c r="D23" s="1126">
        <v>102</v>
      </c>
      <c r="E23" s="1128"/>
      <c r="F23" s="14">
        <f>D23/34</f>
        <v>3</v>
      </c>
      <c r="H23" s="1150"/>
      <c r="I23" s="1129" t="s">
        <v>46</v>
      </c>
      <c r="J23" s="1130"/>
      <c r="K23" s="1126">
        <v>105</v>
      </c>
      <c r="L23" s="1128"/>
      <c r="M23" s="14">
        <f>K23/35</f>
        <v>3</v>
      </c>
      <c r="O23" s="1150"/>
      <c r="P23" s="1129" t="s">
        <v>46</v>
      </c>
      <c r="Q23" s="1130"/>
      <c r="R23" s="1126">
        <v>105</v>
      </c>
      <c r="S23" s="1128"/>
      <c r="T23" s="14">
        <f>R23/35</f>
        <v>3</v>
      </c>
      <c r="V23" s="1150"/>
      <c r="W23" s="1129" t="s">
        <v>46</v>
      </c>
      <c r="X23" s="1130"/>
      <c r="Y23" s="1126">
        <v>105</v>
      </c>
      <c r="Z23" s="1128"/>
      <c r="AA23" s="14">
        <f t="shared" ref="AA23:AA28" si="2">Y23/35</f>
        <v>3</v>
      </c>
      <c r="AC23" s="1150"/>
      <c r="AD23" s="1129" t="s">
        <v>46</v>
      </c>
      <c r="AE23" s="1130"/>
      <c r="AF23" s="1126">
        <v>90</v>
      </c>
      <c r="AG23" s="1128"/>
      <c r="AH23" s="14">
        <f t="shared" si="0"/>
        <v>2.5714285714285716</v>
      </c>
      <c r="AJ23" s="1150"/>
      <c r="AK23" s="1129" t="s">
        <v>46</v>
      </c>
      <c r="AL23" s="1130"/>
      <c r="AM23" s="1126">
        <v>90</v>
      </c>
      <c r="AN23" s="1128"/>
      <c r="AO23" s="14">
        <f t="shared" si="1"/>
        <v>2.5714285714285716</v>
      </c>
    </row>
    <row r="24" spans="1:42" s="13" customFormat="1" ht="17.25" customHeight="1">
      <c r="A24" s="1150"/>
      <c r="B24" s="1129" t="s">
        <v>18</v>
      </c>
      <c r="C24" s="1130"/>
      <c r="D24" s="1126"/>
      <c r="E24" s="1128"/>
      <c r="F24" s="14"/>
      <c r="H24" s="1150"/>
      <c r="I24" s="1129" t="s">
        <v>18</v>
      </c>
      <c r="J24" s="1130"/>
      <c r="K24" s="1126"/>
      <c r="L24" s="1128"/>
      <c r="M24" s="14"/>
      <c r="O24" s="1150"/>
      <c r="P24" s="1129" t="s">
        <v>18</v>
      </c>
      <c r="Q24" s="1130"/>
      <c r="R24" s="1126">
        <v>35</v>
      </c>
      <c r="S24" s="1128"/>
      <c r="T24" s="14">
        <f>R24/35</f>
        <v>1</v>
      </c>
      <c r="V24" s="1150"/>
      <c r="W24" s="1129" t="s">
        <v>18</v>
      </c>
      <c r="X24" s="1130"/>
      <c r="Y24" s="1126">
        <v>35</v>
      </c>
      <c r="Z24" s="1128"/>
      <c r="AA24" s="14">
        <f t="shared" si="2"/>
        <v>1</v>
      </c>
      <c r="AC24" s="1150"/>
      <c r="AD24" s="1129" t="s">
        <v>18</v>
      </c>
      <c r="AE24" s="1130"/>
      <c r="AF24" s="1126">
        <v>35</v>
      </c>
      <c r="AG24" s="1128"/>
      <c r="AH24" s="14">
        <f t="shared" si="0"/>
        <v>1</v>
      </c>
      <c r="AJ24" s="1150"/>
      <c r="AK24" s="1129" t="s">
        <v>18</v>
      </c>
      <c r="AL24" s="1130"/>
      <c r="AM24" s="1126">
        <v>35</v>
      </c>
      <c r="AN24" s="1128"/>
      <c r="AO24" s="14">
        <f t="shared" si="1"/>
        <v>1</v>
      </c>
    </row>
    <row r="25" spans="1:42" s="13" customFormat="1" ht="17.25" customHeight="1">
      <c r="A25" s="1150"/>
      <c r="B25" s="1129" t="s">
        <v>19</v>
      </c>
      <c r="C25" s="1130"/>
      <c r="D25" s="1126">
        <v>34</v>
      </c>
      <c r="E25" s="1128"/>
      <c r="F25" s="14">
        <f>D25/34</f>
        <v>1</v>
      </c>
      <c r="H25" s="1150"/>
      <c r="I25" s="1129" t="s">
        <v>19</v>
      </c>
      <c r="J25" s="1130"/>
      <c r="K25" s="1126">
        <v>35</v>
      </c>
      <c r="L25" s="1128"/>
      <c r="M25" s="14">
        <f>K25/35</f>
        <v>1</v>
      </c>
      <c r="O25" s="1150"/>
      <c r="P25" s="1129" t="s">
        <v>19</v>
      </c>
      <c r="Q25" s="1130"/>
      <c r="R25" s="1126">
        <v>35</v>
      </c>
      <c r="S25" s="1128"/>
      <c r="T25" s="14">
        <f>R25/35</f>
        <v>1</v>
      </c>
      <c r="V25" s="1150"/>
      <c r="W25" s="1129" t="s">
        <v>19</v>
      </c>
      <c r="X25" s="1130"/>
      <c r="Y25" s="1126">
        <v>35</v>
      </c>
      <c r="Z25" s="1128"/>
      <c r="AA25" s="14">
        <f t="shared" si="2"/>
        <v>1</v>
      </c>
      <c r="AC25" s="1150"/>
      <c r="AD25" s="1129" t="s">
        <v>19</v>
      </c>
      <c r="AE25" s="1130"/>
      <c r="AF25" s="1126">
        <v>35</v>
      </c>
      <c r="AG25" s="1128"/>
      <c r="AH25" s="14">
        <f t="shared" si="0"/>
        <v>1</v>
      </c>
      <c r="AJ25" s="1150"/>
      <c r="AK25" s="1129" t="s">
        <v>19</v>
      </c>
      <c r="AL25" s="1130"/>
      <c r="AM25" s="1126">
        <v>35</v>
      </c>
      <c r="AN25" s="1128"/>
      <c r="AO25" s="14">
        <f t="shared" si="1"/>
        <v>1</v>
      </c>
    </row>
    <row r="26" spans="1:42" s="13" customFormat="1" ht="17.25" customHeight="1">
      <c r="A26" s="1150"/>
      <c r="B26" s="1129" t="s">
        <v>38</v>
      </c>
      <c r="C26" s="1130"/>
      <c r="D26" s="1152">
        <v>34</v>
      </c>
      <c r="E26" s="1153"/>
      <c r="F26" s="14">
        <f>D26/34</f>
        <v>1</v>
      </c>
      <c r="H26" s="1150"/>
      <c r="I26" s="1129" t="s">
        <v>38</v>
      </c>
      <c r="J26" s="1130"/>
      <c r="K26" s="1152">
        <v>35</v>
      </c>
      <c r="L26" s="1153"/>
      <c r="M26" s="14">
        <f>K26/35</f>
        <v>1</v>
      </c>
      <c r="O26" s="1150"/>
      <c r="P26" s="1129" t="s">
        <v>38</v>
      </c>
      <c r="Q26" s="1130"/>
      <c r="R26" s="1152">
        <v>35</v>
      </c>
      <c r="S26" s="1153"/>
      <c r="T26" s="14">
        <f>R26/35</f>
        <v>1</v>
      </c>
      <c r="V26" s="1150"/>
      <c r="W26" s="1129" t="s">
        <v>38</v>
      </c>
      <c r="X26" s="1130"/>
      <c r="Y26" s="1152">
        <v>35</v>
      </c>
      <c r="Z26" s="1153"/>
      <c r="AA26" s="14">
        <f t="shared" si="2"/>
        <v>1</v>
      </c>
      <c r="AC26" s="1150"/>
      <c r="AD26" s="1129" t="s">
        <v>38</v>
      </c>
      <c r="AE26" s="1130"/>
      <c r="AF26" s="1152">
        <v>35</v>
      </c>
      <c r="AG26" s="1153"/>
      <c r="AH26" s="14">
        <f t="shared" si="0"/>
        <v>1</v>
      </c>
      <c r="AJ26" s="1150"/>
      <c r="AK26" s="1129" t="s">
        <v>38</v>
      </c>
      <c r="AL26" s="1130"/>
      <c r="AM26" s="1152">
        <v>35</v>
      </c>
      <c r="AN26" s="1153"/>
      <c r="AO26" s="14">
        <f t="shared" si="1"/>
        <v>1</v>
      </c>
    </row>
    <row r="27" spans="1:42" s="13" customFormat="1" ht="17.25" customHeight="1">
      <c r="A27" s="1150"/>
      <c r="B27" s="1129" t="s">
        <v>212</v>
      </c>
      <c r="C27" s="1130"/>
      <c r="D27" s="1126"/>
      <c r="E27" s="1128"/>
      <c r="F27" s="226"/>
      <c r="G27" s="13">
        <f>SUM(D15:E27)</f>
        <v>850</v>
      </c>
      <c r="H27" s="1150"/>
      <c r="I27" s="1129" t="s">
        <v>212</v>
      </c>
      <c r="J27" s="1130"/>
      <c r="K27" s="1126"/>
      <c r="L27" s="1128"/>
      <c r="M27" s="226"/>
      <c r="N27" s="13">
        <f>SUM(K15:L27)</f>
        <v>910</v>
      </c>
      <c r="O27" s="1150"/>
      <c r="P27" s="1129" t="s">
        <v>212</v>
      </c>
      <c r="Q27" s="1130"/>
      <c r="R27" s="1126">
        <v>35</v>
      </c>
      <c r="S27" s="1128"/>
      <c r="T27" s="333">
        <f>R27/35</f>
        <v>1</v>
      </c>
      <c r="U27" s="13">
        <f>SUM(R15:S27)</f>
        <v>945</v>
      </c>
      <c r="V27" s="1150"/>
      <c r="W27" s="1129" t="s">
        <v>212</v>
      </c>
      <c r="X27" s="1130"/>
      <c r="Y27" s="1126">
        <v>35</v>
      </c>
      <c r="Z27" s="1128"/>
      <c r="AA27" s="14">
        <f t="shared" si="2"/>
        <v>1</v>
      </c>
      <c r="AB27" s="13">
        <f>SUM(Y15:Z27)</f>
        <v>980</v>
      </c>
      <c r="AC27" s="1150"/>
      <c r="AD27" s="1129" t="s">
        <v>212</v>
      </c>
      <c r="AE27" s="1130"/>
      <c r="AF27" s="1126">
        <v>70</v>
      </c>
      <c r="AG27" s="1128"/>
      <c r="AH27" s="14">
        <f>AF27/35</f>
        <v>2</v>
      </c>
      <c r="AI27" s="13">
        <f>SUM(AF15:AG27)</f>
        <v>980</v>
      </c>
      <c r="AJ27" s="1150"/>
      <c r="AK27" s="1129" t="s">
        <v>212</v>
      </c>
      <c r="AL27" s="1130"/>
      <c r="AM27" s="1126">
        <v>70</v>
      </c>
      <c r="AN27" s="1128"/>
      <c r="AO27" s="14">
        <f t="shared" si="1"/>
        <v>2</v>
      </c>
      <c r="AP27" s="13">
        <f>SUM(AM15:AN27)</f>
        <v>980</v>
      </c>
    </row>
    <row r="28" spans="1:42" s="13" customFormat="1" ht="17.25" customHeight="1">
      <c r="A28" s="1150"/>
      <c r="B28" s="1129" t="s">
        <v>63</v>
      </c>
      <c r="C28" s="1130"/>
      <c r="D28" s="1126"/>
      <c r="E28" s="1128"/>
      <c r="F28" s="14"/>
      <c r="H28" s="1150"/>
      <c r="I28" s="1129" t="s">
        <v>63</v>
      </c>
      <c r="J28" s="1130"/>
      <c r="K28" s="1126"/>
      <c r="L28" s="1128"/>
      <c r="M28" s="14"/>
      <c r="O28" s="1150"/>
      <c r="P28" s="1129" t="s">
        <v>63</v>
      </c>
      <c r="Q28" s="1130"/>
      <c r="R28" s="1126"/>
      <c r="S28" s="1128"/>
      <c r="T28" s="14"/>
      <c r="V28" s="1150"/>
      <c r="W28" s="1129" t="s">
        <v>65</v>
      </c>
      <c r="X28" s="1130"/>
      <c r="Y28" s="1126">
        <v>7</v>
      </c>
      <c r="Z28" s="1128"/>
      <c r="AA28" s="14">
        <f t="shared" si="2"/>
        <v>0.2</v>
      </c>
      <c r="AC28" s="1150"/>
      <c r="AD28" s="1129" t="s">
        <v>65</v>
      </c>
      <c r="AE28" s="1130"/>
      <c r="AF28" s="1126">
        <v>17</v>
      </c>
      <c r="AG28" s="1128"/>
      <c r="AH28" s="14">
        <f>AF28/35</f>
        <v>0.48571428571428571</v>
      </c>
      <c r="AJ28" s="1150"/>
      <c r="AK28" s="1129" t="s">
        <v>65</v>
      </c>
      <c r="AL28" s="1130"/>
      <c r="AM28" s="1126">
        <v>17</v>
      </c>
      <c r="AN28" s="1128"/>
      <c r="AO28" s="14">
        <f t="shared" si="1"/>
        <v>0.48571428571428571</v>
      </c>
    </row>
    <row r="29" spans="1:42" s="13" customFormat="1" ht="17.25" customHeight="1">
      <c r="A29" s="1150"/>
      <c r="B29" s="1129" t="s">
        <v>62</v>
      </c>
      <c r="C29" s="1130"/>
      <c r="D29" s="1126">
        <f>行事時数!O13</f>
        <v>12</v>
      </c>
      <c r="E29" s="1128"/>
      <c r="F29" s="14"/>
      <c r="H29" s="1150"/>
      <c r="I29" s="1129" t="s">
        <v>62</v>
      </c>
      <c r="J29" s="1130"/>
      <c r="K29" s="1126">
        <f>行事時数!P13</f>
        <v>12</v>
      </c>
      <c r="L29" s="1128"/>
      <c r="M29" s="14"/>
      <c r="O29" s="1150"/>
      <c r="P29" s="1129" t="s">
        <v>62</v>
      </c>
      <c r="Q29" s="1130"/>
      <c r="R29" s="1126">
        <f>行事時数!Q13</f>
        <v>17.5</v>
      </c>
      <c r="S29" s="1128"/>
      <c r="T29" s="14"/>
      <c r="V29" s="1150"/>
      <c r="W29" s="1129" t="s">
        <v>62</v>
      </c>
      <c r="X29" s="1130"/>
      <c r="Y29" s="1126">
        <f>行事時数!R13</f>
        <v>17.5</v>
      </c>
      <c r="Z29" s="1128"/>
      <c r="AA29" s="14"/>
      <c r="AC29" s="1150"/>
      <c r="AD29" s="1129" t="s">
        <v>62</v>
      </c>
      <c r="AE29" s="1130"/>
      <c r="AF29" s="1126">
        <f>行事時数!S13</f>
        <v>17.5</v>
      </c>
      <c r="AG29" s="1128"/>
      <c r="AH29" s="14"/>
      <c r="AJ29" s="1150"/>
      <c r="AK29" s="1129" t="s">
        <v>62</v>
      </c>
      <c r="AL29" s="1130"/>
      <c r="AM29" s="1126">
        <f>行事時数!T13</f>
        <v>17.5</v>
      </c>
      <c r="AN29" s="1128"/>
      <c r="AO29" s="14"/>
    </row>
    <row r="30" spans="1:42" s="13" customFormat="1" ht="17.25" customHeight="1">
      <c r="A30" s="1150"/>
      <c r="B30" s="1129" t="s">
        <v>41</v>
      </c>
      <c r="C30" s="1130"/>
      <c r="D30" s="1126">
        <f>行事時数!O12</f>
        <v>36.5</v>
      </c>
      <c r="E30" s="1128"/>
      <c r="F30" s="14"/>
      <c r="H30" s="1150"/>
      <c r="I30" s="1129" t="s">
        <v>41</v>
      </c>
      <c r="J30" s="1130"/>
      <c r="K30" s="1126">
        <f>行事時数!P12</f>
        <v>34.5</v>
      </c>
      <c r="L30" s="1128"/>
      <c r="M30" s="9"/>
      <c r="O30" s="1150"/>
      <c r="P30" s="1129" t="s">
        <v>41</v>
      </c>
      <c r="Q30" s="1130"/>
      <c r="R30" s="1126">
        <f>行事時数!Q12</f>
        <v>38.5</v>
      </c>
      <c r="S30" s="1128"/>
      <c r="T30" s="14"/>
      <c r="V30" s="1150"/>
      <c r="W30" s="1129" t="s">
        <v>41</v>
      </c>
      <c r="X30" s="1130"/>
      <c r="Y30" s="1126">
        <f>行事時数!R12</f>
        <v>46.5</v>
      </c>
      <c r="Z30" s="1128"/>
      <c r="AA30" s="14"/>
      <c r="AC30" s="1150"/>
      <c r="AD30" s="1129" t="s">
        <v>41</v>
      </c>
      <c r="AE30" s="1130"/>
      <c r="AF30" s="1126">
        <f>行事時数!S12</f>
        <v>57.5</v>
      </c>
      <c r="AG30" s="1128"/>
      <c r="AH30" s="14"/>
      <c r="AJ30" s="1150"/>
      <c r="AK30" s="1129" t="s">
        <v>41</v>
      </c>
      <c r="AL30" s="1130"/>
      <c r="AM30" s="1126">
        <f>行事時数!T12</f>
        <v>72.5</v>
      </c>
      <c r="AN30" s="1128"/>
      <c r="AO30" s="14"/>
    </row>
    <row r="31" spans="1:42" s="13" customFormat="1" ht="17.25" customHeight="1">
      <c r="A31" s="1151"/>
      <c r="B31" s="1127" t="s">
        <v>43</v>
      </c>
      <c r="C31" s="1127"/>
      <c r="D31" s="1126">
        <f>SUM(D15:E30)</f>
        <v>898.5</v>
      </c>
      <c r="E31" s="1128"/>
      <c r="F31" s="14">
        <f>SUM(F15:F30)</f>
        <v>25</v>
      </c>
      <c r="H31" s="1151"/>
      <c r="I31" s="1127" t="s">
        <v>43</v>
      </c>
      <c r="J31" s="1127"/>
      <c r="K31" s="1126">
        <f>SUM(K15:L30)</f>
        <v>956.5</v>
      </c>
      <c r="L31" s="1128"/>
      <c r="M31" s="14">
        <f>SUM(M15:M30)</f>
        <v>26</v>
      </c>
      <c r="O31" s="1151"/>
      <c r="P31" s="1127" t="s">
        <v>43</v>
      </c>
      <c r="Q31" s="1127"/>
      <c r="R31" s="1126">
        <f>SUM(R15:S30)</f>
        <v>1001</v>
      </c>
      <c r="S31" s="1128"/>
      <c r="T31" s="28">
        <f>SUM(T15:T30)</f>
        <v>27.000000000000004</v>
      </c>
      <c r="V31" s="1151"/>
      <c r="W31" s="1127" t="s">
        <v>43</v>
      </c>
      <c r="X31" s="1127"/>
      <c r="Y31" s="1126">
        <f>SUM(Y15:Z30)</f>
        <v>1051</v>
      </c>
      <c r="Z31" s="1128"/>
      <c r="AA31" s="28">
        <f>SUM(AA15:AA28)</f>
        <v>28.2</v>
      </c>
      <c r="AC31" s="1151"/>
      <c r="AD31" s="1127" t="s">
        <v>43</v>
      </c>
      <c r="AE31" s="1127"/>
      <c r="AF31" s="1126">
        <f>SUM(AF15:AG30)</f>
        <v>1072</v>
      </c>
      <c r="AG31" s="1128"/>
      <c r="AH31" s="28">
        <f>SUM(AH15:AH28)</f>
        <v>28.485714285714284</v>
      </c>
      <c r="AJ31" s="1151"/>
      <c r="AK31" s="1127" t="s">
        <v>43</v>
      </c>
      <c r="AL31" s="1127"/>
      <c r="AM31" s="1126">
        <f>SUM(AM15:AN30)</f>
        <v>1087</v>
      </c>
      <c r="AN31" s="1128"/>
      <c r="AO31" s="28">
        <f>SUM(AO15:AO28)</f>
        <v>28.485714285714284</v>
      </c>
    </row>
    <row r="32" spans="1:42" ht="17.25" customHeight="1" thickBot="1">
      <c r="A32" s="1126" t="s">
        <v>64</v>
      </c>
      <c r="B32" s="1127"/>
      <c r="C32" s="1127"/>
      <c r="D32" s="1143">
        <f>実質時数計算!AH126</f>
        <v>973</v>
      </c>
      <c r="E32" s="1143"/>
      <c r="F32" s="1143"/>
      <c r="H32" s="1126" t="s">
        <v>64</v>
      </c>
      <c r="I32" s="1127"/>
      <c r="J32" s="1127"/>
      <c r="K32" s="1143">
        <f>実質時数計算!AI126</f>
        <v>1018</v>
      </c>
      <c r="L32" s="1143"/>
      <c r="M32" s="1143"/>
      <c r="O32" s="1126" t="s">
        <v>64</v>
      </c>
      <c r="P32" s="1127"/>
      <c r="Q32" s="1127"/>
      <c r="R32" s="1143">
        <f>実質時数計算!AJ126</f>
        <v>1054</v>
      </c>
      <c r="S32" s="1143"/>
      <c r="T32" s="1143"/>
      <c r="V32" s="1126" t="s">
        <v>64</v>
      </c>
      <c r="W32" s="1127"/>
      <c r="X32" s="1127"/>
      <c r="Y32" s="1143">
        <f>実質時数計算!AK126</f>
        <v>1103</v>
      </c>
      <c r="Z32" s="1143"/>
      <c r="AA32" s="1143"/>
      <c r="AC32" s="1126" t="s">
        <v>64</v>
      </c>
      <c r="AD32" s="1127"/>
      <c r="AE32" s="1127"/>
      <c r="AF32" s="1159">
        <f>実質時数計算!AL126</f>
        <v>1114</v>
      </c>
      <c r="AG32" s="1159"/>
      <c r="AH32" s="1159"/>
      <c r="AJ32" s="1126" t="s">
        <v>64</v>
      </c>
      <c r="AK32" s="1127"/>
      <c r="AL32" s="1127"/>
      <c r="AM32" s="1159">
        <f>実質時数計算!AM126</f>
        <v>1112</v>
      </c>
      <c r="AN32" s="1159"/>
      <c r="AO32" s="1159"/>
    </row>
    <row r="33" spans="1:41" ht="17.25" customHeight="1" thickBot="1">
      <c r="A33" s="1126" t="s">
        <v>488</v>
      </c>
      <c r="B33" s="1127"/>
      <c r="C33" s="1127"/>
      <c r="D33" s="1144">
        <f>D32-D31</f>
        <v>74.5</v>
      </c>
      <c r="E33" s="1145"/>
      <c r="F33" s="1146"/>
      <c r="H33" s="1126" t="s">
        <v>488</v>
      </c>
      <c r="I33" s="1127"/>
      <c r="J33" s="1127"/>
      <c r="K33" s="1144">
        <f>K32-K31</f>
        <v>61.5</v>
      </c>
      <c r="L33" s="1145"/>
      <c r="M33" s="1146"/>
      <c r="O33" s="1126" t="s">
        <v>488</v>
      </c>
      <c r="P33" s="1127"/>
      <c r="Q33" s="1127"/>
      <c r="R33" s="1144">
        <f>R32-R31</f>
        <v>53</v>
      </c>
      <c r="S33" s="1145"/>
      <c r="T33" s="1146"/>
      <c r="V33" s="1126" t="s">
        <v>488</v>
      </c>
      <c r="W33" s="1127"/>
      <c r="X33" s="1127"/>
      <c r="Y33" s="1144">
        <f>Y32-Y31</f>
        <v>52</v>
      </c>
      <c r="Z33" s="1145"/>
      <c r="AA33" s="1146"/>
      <c r="AC33" s="1126" t="s">
        <v>488</v>
      </c>
      <c r="AD33" s="1127"/>
      <c r="AE33" s="1127"/>
      <c r="AF33" s="1144">
        <f>AF32-AF31</f>
        <v>42</v>
      </c>
      <c r="AG33" s="1145"/>
      <c r="AH33" s="1146"/>
      <c r="AJ33" s="1126" t="s">
        <v>488</v>
      </c>
      <c r="AK33" s="1127"/>
      <c r="AL33" s="1127"/>
      <c r="AM33" s="1156">
        <f>AM32-AM31</f>
        <v>25</v>
      </c>
      <c r="AN33" s="1157"/>
      <c r="AO33" s="1158"/>
    </row>
    <row r="35" spans="1:41" ht="18.75" customHeight="1">
      <c r="A35" s="1133" t="s">
        <v>84</v>
      </c>
      <c r="B35" s="1134"/>
      <c r="C35" s="1135"/>
      <c r="D35" s="1142" t="s">
        <v>45</v>
      </c>
      <c r="E35" s="1142"/>
      <c r="F35" s="1142"/>
      <c r="G35" s="1142"/>
      <c r="H35" s="1142"/>
      <c r="I35" s="1142"/>
      <c r="J35" s="1142"/>
      <c r="K35" s="1142"/>
      <c r="L35" s="1142"/>
      <c r="M35" s="1142"/>
      <c r="N35" s="1142"/>
      <c r="O35" s="13"/>
      <c r="P35" s="1132" t="s">
        <v>87</v>
      </c>
      <c r="Q35" s="1132"/>
      <c r="R35" s="1132"/>
      <c r="S35" s="1126" t="s">
        <v>47</v>
      </c>
      <c r="T35" s="1127"/>
      <c r="U35" s="1127"/>
      <c r="V35" s="1128"/>
      <c r="X35" s="1155" t="s">
        <v>85</v>
      </c>
      <c r="Y35" s="1155"/>
      <c r="Z35" s="1155"/>
      <c r="AA35" s="1155"/>
      <c r="AB35" s="1155"/>
      <c r="AC35" s="1155"/>
      <c r="AD35" s="1155"/>
      <c r="AE35" s="1155"/>
      <c r="AF35" s="1155"/>
      <c r="AG35" s="1155"/>
      <c r="AH35" s="1155"/>
      <c r="AI35" s="1155"/>
      <c r="AJ35" s="1155"/>
      <c r="AK35" s="1155"/>
      <c r="AL35" s="1155"/>
      <c r="AM35" s="1155"/>
      <c r="AN35" s="1155"/>
      <c r="AO35" s="1155"/>
    </row>
    <row r="36" spans="1:41" ht="18.75" customHeight="1">
      <c r="A36" s="1136"/>
      <c r="B36" s="1137"/>
      <c r="C36" s="1138"/>
      <c r="D36" s="1142" t="s">
        <v>329</v>
      </c>
      <c r="E36" s="1142"/>
      <c r="F36" s="1142"/>
      <c r="G36" s="1142"/>
      <c r="H36" s="1142"/>
      <c r="I36" s="1142"/>
      <c r="J36" s="1142"/>
      <c r="K36" s="1142"/>
      <c r="L36" s="1142"/>
      <c r="M36" s="1142"/>
      <c r="N36" s="1142"/>
      <c r="O36" s="13"/>
      <c r="P36" s="1132"/>
      <c r="Q36" s="1132"/>
      <c r="R36" s="1132"/>
      <c r="S36" s="1126" t="s">
        <v>48</v>
      </c>
      <c r="T36" s="1127"/>
      <c r="U36" s="1127"/>
      <c r="V36" s="1128"/>
      <c r="X36" s="1155" t="s">
        <v>83</v>
      </c>
      <c r="Y36" s="1155"/>
      <c r="Z36" s="1155"/>
      <c r="AA36" s="1155"/>
      <c r="AB36" s="1155"/>
      <c r="AC36" s="1155"/>
      <c r="AD36" s="1155"/>
      <c r="AE36" s="1155"/>
      <c r="AF36" s="1155"/>
      <c r="AG36" s="1155"/>
      <c r="AH36" s="1155"/>
      <c r="AI36" s="1155"/>
      <c r="AJ36" s="1155"/>
      <c r="AK36" s="1155"/>
      <c r="AL36" s="1155"/>
      <c r="AM36" s="1155"/>
      <c r="AN36" s="1155"/>
      <c r="AO36" s="1155"/>
    </row>
    <row r="37" spans="1:41" ht="18.75" customHeight="1">
      <c r="A37" s="1136"/>
      <c r="B37" s="1137"/>
      <c r="C37" s="1138"/>
      <c r="D37" s="1142" t="s">
        <v>393</v>
      </c>
      <c r="E37" s="1142"/>
      <c r="F37" s="1142"/>
      <c r="G37" s="1142"/>
      <c r="H37" s="1142"/>
      <c r="I37" s="1142"/>
      <c r="J37" s="1142"/>
      <c r="K37" s="1142"/>
      <c r="L37" s="1142"/>
      <c r="M37" s="1142"/>
      <c r="N37" s="1142"/>
      <c r="O37" s="13"/>
      <c r="P37" s="1132"/>
      <c r="Q37" s="1132"/>
      <c r="R37" s="1132"/>
      <c r="S37" s="1126" t="s">
        <v>49</v>
      </c>
      <c r="T37" s="1127"/>
      <c r="U37" s="1127"/>
      <c r="V37" s="1128"/>
      <c r="X37" s="1155" t="s">
        <v>91</v>
      </c>
      <c r="Y37" s="1155"/>
      <c r="Z37" s="1155"/>
      <c r="AA37" s="1155"/>
      <c r="AB37" s="1155"/>
      <c r="AC37" s="1155"/>
      <c r="AD37" s="1155"/>
      <c r="AE37" s="1155"/>
      <c r="AF37" s="1155"/>
      <c r="AG37" s="1155"/>
      <c r="AH37" s="1155"/>
      <c r="AI37" s="1155"/>
      <c r="AJ37" s="1155"/>
      <c r="AK37" s="1155"/>
      <c r="AL37" s="1155"/>
      <c r="AM37" s="1155"/>
      <c r="AN37" s="1155"/>
      <c r="AO37" s="1155"/>
    </row>
    <row r="38" spans="1:41" ht="18.75" customHeight="1">
      <c r="A38" s="1139"/>
      <c r="B38" s="1140"/>
      <c r="C38" s="1141"/>
      <c r="D38" s="1142" t="s">
        <v>217</v>
      </c>
      <c r="E38" s="1142"/>
      <c r="F38" s="1142"/>
      <c r="G38" s="1142"/>
      <c r="H38" s="1142"/>
      <c r="I38" s="1142"/>
      <c r="J38" s="1142"/>
      <c r="K38" s="1142"/>
      <c r="L38" s="1142"/>
      <c r="M38" s="1142"/>
      <c r="N38" s="1142"/>
      <c r="O38" s="13"/>
      <c r="P38" s="1132"/>
      <c r="Q38" s="1132"/>
      <c r="R38" s="1132"/>
      <c r="S38" s="1126" t="s">
        <v>50</v>
      </c>
      <c r="T38" s="1127"/>
      <c r="U38" s="1127"/>
      <c r="V38" s="1128"/>
      <c r="X38" s="1155" t="s">
        <v>92</v>
      </c>
      <c r="Y38" s="1155"/>
      <c r="Z38" s="1155"/>
      <c r="AA38" s="1155"/>
      <c r="AB38" s="1155"/>
      <c r="AC38" s="1155"/>
      <c r="AD38" s="1155"/>
      <c r="AE38" s="1155"/>
      <c r="AF38" s="1155"/>
      <c r="AG38" s="1155"/>
      <c r="AH38" s="1155"/>
      <c r="AI38" s="1155"/>
      <c r="AJ38" s="1155"/>
      <c r="AK38" s="1155"/>
      <c r="AL38" s="1155"/>
      <c r="AM38" s="1155"/>
      <c r="AN38" s="1155"/>
      <c r="AO38" s="1155"/>
    </row>
    <row r="39" spans="1:41" ht="18.75" customHeight="1"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1:41" ht="18.75" customHeight="1">
      <c r="AH40" s="26"/>
    </row>
    <row r="41" spans="1:41" ht="18.75" customHeight="1"/>
    <row r="42" spans="1:41" ht="18.75" customHeight="1"/>
  </sheetData>
  <mergeCells count="269">
    <mergeCell ref="L2:AD2"/>
    <mergeCell ref="AC14:AE14"/>
    <mergeCell ref="AF14:AG14"/>
    <mergeCell ref="AF31:AG31"/>
    <mergeCell ref="X36:AO36"/>
    <mergeCell ref="X38:AO38"/>
    <mergeCell ref="X37:AO37"/>
    <mergeCell ref="AF33:AH33"/>
    <mergeCell ref="AM33:AO33"/>
    <mergeCell ref="Y33:AA33"/>
    <mergeCell ref="AJ33:AL33"/>
    <mergeCell ref="AC33:AE33"/>
    <mergeCell ref="X35:AO35"/>
    <mergeCell ref="AJ32:AL32"/>
    <mergeCell ref="AF32:AH32"/>
    <mergeCell ref="Y32:AA32"/>
    <mergeCell ref="AM32:AO32"/>
    <mergeCell ref="AC32:AE32"/>
    <mergeCell ref="AF15:AG15"/>
    <mergeCell ref="AF16:AG16"/>
    <mergeCell ref="AF17:AG17"/>
    <mergeCell ref="AF18:AG18"/>
    <mergeCell ref="AM18:AN18"/>
    <mergeCell ref="AK31:AL31"/>
    <mergeCell ref="H14:J14"/>
    <mergeCell ref="K14:L14"/>
    <mergeCell ref="O14:Q14"/>
    <mergeCell ref="R14:S14"/>
    <mergeCell ref="V14:X14"/>
    <mergeCell ref="Y14:Z14"/>
    <mergeCell ref="AM15:AN15"/>
    <mergeCell ref="AM16:AN16"/>
    <mergeCell ref="AM17:AN17"/>
    <mergeCell ref="H15:H31"/>
    <mergeCell ref="I23:J23"/>
    <mergeCell ref="I24:J24"/>
    <mergeCell ref="I25:J25"/>
    <mergeCell ref="I26:J26"/>
    <mergeCell ref="I19:J19"/>
    <mergeCell ref="I22:J22"/>
    <mergeCell ref="I20:J20"/>
    <mergeCell ref="I21:J21"/>
    <mergeCell ref="K30:L30"/>
    <mergeCell ref="AF28:AG28"/>
    <mergeCell ref="AK23:AL23"/>
    <mergeCell ref="AK22:AL22"/>
    <mergeCell ref="AM19:AN19"/>
    <mergeCell ref="AM20:AN20"/>
    <mergeCell ref="AK26:AL26"/>
    <mergeCell ref="AJ15:AJ31"/>
    <mergeCell ref="AF23:AG23"/>
    <mergeCell ref="AF24:AG24"/>
    <mergeCell ref="AM31:AN31"/>
    <mergeCell ref="AM22:AN22"/>
    <mergeCell ref="AM30:AN30"/>
    <mergeCell ref="AM25:AN25"/>
    <mergeCell ref="AM26:AN26"/>
    <mergeCell ref="AM28:AN28"/>
    <mergeCell ref="AM29:AN29"/>
    <mergeCell ref="AM24:AN24"/>
    <mergeCell ref="AF19:AG19"/>
    <mergeCell ref="AF20:AG20"/>
    <mergeCell ref="AF21:AG21"/>
    <mergeCell ref="AF25:AG25"/>
    <mergeCell ref="AK17:AL17"/>
    <mergeCell ref="AK21:AL21"/>
    <mergeCell ref="AF30:AG30"/>
    <mergeCell ref="AK29:AL29"/>
    <mergeCell ref="AK30:AL30"/>
    <mergeCell ref="AK25:AL25"/>
    <mergeCell ref="AF22:AG22"/>
    <mergeCell ref="AF26:AG26"/>
    <mergeCell ref="AD25:AE25"/>
    <mergeCell ref="AD26:AE26"/>
    <mergeCell ref="AC15:AC31"/>
    <mergeCell ref="AD17:AE17"/>
    <mergeCell ref="AD15:AE15"/>
    <mergeCell ref="AD16:AE16"/>
    <mergeCell ref="AD28:AE28"/>
    <mergeCell ref="AD22:AE22"/>
    <mergeCell ref="AD24:AE24"/>
    <mergeCell ref="AD19:AE19"/>
    <mergeCell ref="AD20:AE20"/>
    <mergeCell ref="AD29:AE29"/>
    <mergeCell ref="AD30:AE30"/>
    <mergeCell ref="AD31:AE31"/>
    <mergeCell ref="AD18:AE18"/>
    <mergeCell ref="AD23:AE23"/>
    <mergeCell ref="AD21:AE21"/>
    <mergeCell ref="AF29:AG29"/>
    <mergeCell ref="Y29:Z29"/>
    <mergeCell ref="Y30:Z30"/>
    <mergeCell ref="W29:X29"/>
    <mergeCell ref="Y31:Z31"/>
    <mergeCell ref="R15:S15"/>
    <mergeCell ref="R16:S16"/>
    <mergeCell ref="R17:S17"/>
    <mergeCell ref="R18:S18"/>
    <mergeCell ref="W15:X15"/>
    <mergeCell ref="W16:X16"/>
    <mergeCell ref="W17:X17"/>
    <mergeCell ref="W18:X18"/>
    <mergeCell ref="W28:X28"/>
    <mergeCell ref="W24:X24"/>
    <mergeCell ref="W25:X25"/>
    <mergeCell ref="Y28:Z28"/>
    <mergeCell ref="W26:X26"/>
    <mergeCell ref="Y24:Z24"/>
    <mergeCell ref="Y25:Z25"/>
    <mergeCell ref="Y26:Z26"/>
    <mergeCell ref="W30:X30"/>
    <mergeCell ref="W31:X31"/>
    <mergeCell ref="Y15:Z15"/>
    <mergeCell ref="Y16:Z16"/>
    <mergeCell ref="Y17:Z17"/>
    <mergeCell ref="Y18:Z18"/>
    <mergeCell ref="R19:S19"/>
    <mergeCell ref="W20:X20"/>
    <mergeCell ref="W21:X21"/>
    <mergeCell ref="W22:X22"/>
    <mergeCell ref="W19:X19"/>
    <mergeCell ref="Y19:Z19"/>
    <mergeCell ref="Y22:Z22"/>
    <mergeCell ref="Y23:Z23"/>
    <mergeCell ref="R20:S20"/>
    <mergeCell ref="R21:S21"/>
    <mergeCell ref="Y20:Z20"/>
    <mergeCell ref="Y21:Z21"/>
    <mergeCell ref="P23:Q23"/>
    <mergeCell ref="P24:Q24"/>
    <mergeCell ref="P25:Q25"/>
    <mergeCell ref="P26:Q26"/>
    <mergeCell ref="R22:S22"/>
    <mergeCell ref="R24:S24"/>
    <mergeCell ref="R29:S29"/>
    <mergeCell ref="R31:S31"/>
    <mergeCell ref="R26:S26"/>
    <mergeCell ref="R32:T32"/>
    <mergeCell ref="P31:Q31"/>
    <mergeCell ref="R33:T33"/>
    <mergeCell ref="P15:Q15"/>
    <mergeCell ref="P16:Q16"/>
    <mergeCell ref="P17:Q17"/>
    <mergeCell ref="P18:Q18"/>
    <mergeCell ref="P19:Q19"/>
    <mergeCell ref="P20:Q20"/>
    <mergeCell ref="P21:Q21"/>
    <mergeCell ref="K15:L15"/>
    <mergeCell ref="K16:L16"/>
    <mergeCell ref="K17:L17"/>
    <mergeCell ref="K18:L18"/>
    <mergeCell ref="K19:L19"/>
    <mergeCell ref="K20:L20"/>
    <mergeCell ref="P22:Q22"/>
    <mergeCell ref="R28:S28"/>
    <mergeCell ref="R25:S25"/>
    <mergeCell ref="B18:C18"/>
    <mergeCell ref="D30:E30"/>
    <mergeCell ref="D31:E31"/>
    <mergeCell ref="D26:E26"/>
    <mergeCell ref="B26:C26"/>
    <mergeCell ref="B30:C30"/>
    <mergeCell ref="K31:L31"/>
    <mergeCell ref="K32:M32"/>
    <mergeCell ref="K33:M33"/>
    <mergeCell ref="K23:L23"/>
    <mergeCell ref="K24:L24"/>
    <mergeCell ref="K25:L25"/>
    <mergeCell ref="K26:L26"/>
    <mergeCell ref="K28:L28"/>
    <mergeCell ref="K29:L29"/>
    <mergeCell ref="K21:L21"/>
    <mergeCell ref="K22:L22"/>
    <mergeCell ref="A14:C14"/>
    <mergeCell ref="D14:E14"/>
    <mergeCell ref="B25:C25"/>
    <mergeCell ref="B15:C15"/>
    <mergeCell ref="B16:C16"/>
    <mergeCell ref="B17:C17"/>
    <mergeCell ref="B23:C23"/>
    <mergeCell ref="B24:C24"/>
    <mergeCell ref="D15:E15"/>
    <mergeCell ref="D16:E16"/>
    <mergeCell ref="D17:E17"/>
    <mergeCell ref="D18:E18"/>
    <mergeCell ref="D23:E23"/>
    <mergeCell ref="D24:E24"/>
    <mergeCell ref="D25:E25"/>
    <mergeCell ref="D21:E21"/>
    <mergeCell ref="D22:E22"/>
    <mergeCell ref="B19:C19"/>
    <mergeCell ref="B20:C20"/>
    <mergeCell ref="B21:C21"/>
    <mergeCell ref="B22:C22"/>
    <mergeCell ref="D19:E19"/>
    <mergeCell ref="D20:E20"/>
    <mergeCell ref="A15:A31"/>
    <mergeCell ref="AJ3:AO3"/>
    <mergeCell ref="V3:AA3"/>
    <mergeCell ref="AC3:AH3"/>
    <mergeCell ref="A3:F3"/>
    <mergeCell ref="H3:M3"/>
    <mergeCell ref="O3:T3"/>
    <mergeCell ref="AJ14:AL14"/>
    <mergeCell ref="H33:J33"/>
    <mergeCell ref="R30:S30"/>
    <mergeCell ref="V15:V31"/>
    <mergeCell ref="O15:O31"/>
    <mergeCell ref="V32:X32"/>
    <mergeCell ref="V33:X33"/>
    <mergeCell ref="I15:J15"/>
    <mergeCell ref="I16:J16"/>
    <mergeCell ref="I17:J17"/>
    <mergeCell ref="I18:J18"/>
    <mergeCell ref="H32:J32"/>
    <mergeCell ref="W23:X23"/>
    <mergeCell ref="R23:S23"/>
    <mergeCell ref="I28:J28"/>
    <mergeCell ref="I29:J29"/>
    <mergeCell ref="I30:J30"/>
    <mergeCell ref="I31:J31"/>
    <mergeCell ref="S37:V37"/>
    <mergeCell ref="S38:V38"/>
    <mergeCell ref="P35:R38"/>
    <mergeCell ref="A35:C38"/>
    <mergeCell ref="D35:N35"/>
    <mergeCell ref="D36:N36"/>
    <mergeCell ref="D37:N37"/>
    <mergeCell ref="D38:N38"/>
    <mergeCell ref="D27:E27"/>
    <mergeCell ref="B27:C27"/>
    <mergeCell ref="A32:C32"/>
    <mergeCell ref="A33:C33"/>
    <mergeCell ref="B31:C31"/>
    <mergeCell ref="D32:F32"/>
    <mergeCell ref="D33:F33"/>
    <mergeCell ref="D28:E28"/>
    <mergeCell ref="D29:E29"/>
    <mergeCell ref="B28:C28"/>
    <mergeCell ref="B29:C29"/>
    <mergeCell ref="P29:Q29"/>
    <mergeCell ref="P30:Q30"/>
    <mergeCell ref="P28:Q28"/>
    <mergeCell ref="O33:Q33"/>
    <mergeCell ref="O32:Q32"/>
    <mergeCell ref="H1:AH1"/>
    <mergeCell ref="AI1:AO1"/>
    <mergeCell ref="S35:V35"/>
    <mergeCell ref="S36:V36"/>
    <mergeCell ref="AK15:AL15"/>
    <mergeCell ref="AK16:AL16"/>
    <mergeCell ref="AM14:AN14"/>
    <mergeCell ref="AK28:AL28"/>
    <mergeCell ref="AK24:AL24"/>
    <mergeCell ref="AM23:AN23"/>
    <mergeCell ref="AM27:AN27"/>
    <mergeCell ref="AK27:AL27"/>
    <mergeCell ref="AF27:AG27"/>
    <mergeCell ref="AD27:AE27"/>
    <mergeCell ref="Y27:Z27"/>
    <mergeCell ref="W27:X27"/>
    <mergeCell ref="R27:S27"/>
    <mergeCell ref="P27:Q27"/>
    <mergeCell ref="K27:L27"/>
    <mergeCell ref="I27:J27"/>
    <mergeCell ref="AM21:AN21"/>
    <mergeCell ref="AK18:AL18"/>
    <mergeCell ref="AK19:AL19"/>
    <mergeCell ref="AK20:AL20"/>
  </mergeCells>
  <phoneticPr fontId="1"/>
  <printOptions horizontalCentered="1" verticalCentered="1"/>
  <pageMargins left="0.19685039370078741" right="0.23622047244094491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T75"/>
  <sheetViews>
    <sheetView view="pageBreakPreview" zoomScaleNormal="100" zoomScaleSheetLayoutView="100" workbookViewId="0">
      <selection activeCell="P64" sqref="P64"/>
    </sheetView>
  </sheetViews>
  <sheetFormatPr defaultColWidth="9" defaultRowHeight="15.75" customHeight="1"/>
  <cols>
    <col min="1" max="1" width="3.125" style="160" customWidth="1"/>
    <col min="2" max="2" width="3.625" style="160" customWidth="1"/>
    <col min="3" max="3" width="15.75" style="160" customWidth="1"/>
    <col min="4" max="9" width="5.625" style="161" customWidth="1"/>
    <col min="10" max="10" width="7.25" style="160" customWidth="1"/>
    <col min="11" max="12" width="3.125" style="160" customWidth="1"/>
    <col min="13" max="14" width="15.75" style="160" customWidth="1"/>
    <col min="15" max="20" width="5.625" style="160" customWidth="1"/>
    <col min="21" max="21" width="3" style="160" customWidth="1"/>
    <col min="22" max="16384" width="9" style="160"/>
  </cols>
  <sheetData>
    <row r="1" spans="1:20" ht="19.5" customHeight="1">
      <c r="A1" s="1202" t="s">
        <v>441</v>
      </c>
      <c r="B1" s="1202"/>
      <c r="C1" s="1202"/>
      <c r="D1" s="1202"/>
      <c r="E1" s="1202"/>
      <c r="F1" s="1202"/>
      <c r="G1" s="1202"/>
      <c r="H1" s="1202"/>
      <c r="I1" s="1202"/>
      <c r="J1" s="1202"/>
      <c r="K1" s="1202"/>
      <c r="L1" s="1202"/>
      <c r="M1" s="1202"/>
      <c r="N1" s="1202"/>
      <c r="O1" s="1202"/>
      <c r="P1" s="1202"/>
      <c r="Q1" s="1202"/>
      <c r="R1" s="1202"/>
      <c r="S1" s="1202"/>
      <c r="T1" s="1202"/>
    </row>
    <row r="2" spans="1:20" ht="15.75" customHeight="1" thickBot="1">
      <c r="P2" s="1203" t="s">
        <v>442</v>
      </c>
      <c r="Q2" s="1203"/>
      <c r="R2" s="1203"/>
      <c r="S2" s="1203"/>
      <c r="T2" s="1203"/>
    </row>
    <row r="3" spans="1:20" s="161" customFormat="1" ht="15.75" customHeight="1" thickBot="1">
      <c r="A3" s="1181" t="s">
        <v>132</v>
      </c>
      <c r="B3" s="1182"/>
      <c r="C3" s="1183"/>
      <c r="D3" s="163" t="s">
        <v>133</v>
      </c>
      <c r="E3" s="164" t="s">
        <v>134</v>
      </c>
      <c r="F3" s="164" t="s">
        <v>135</v>
      </c>
      <c r="G3" s="164" t="s">
        <v>136</v>
      </c>
      <c r="H3" s="164" t="s">
        <v>137</v>
      </c>
      <c r="I3" s="165" t="s">
        <v>138</v>
      </c>
      <c r="K3" s="1203" t="s">
        <v>159</v>
      </c>
      <c r="L3" s="1203"/>
      <c r="M3" s="1203"/>
      <c r="N3" s="1203"/>
      <c r="O3" s="1203"/>
      <c r="P3" s="1203"/>
      <c r="Q3" s="1203"/>
      <c r="R3" s="1203"/>
      <c r="S3" s="1203"/>
      <c r="T3" s="1203"/>
    </row>
    <row r="4" spans="1:20" ht="16.5" customHeight="1" thickBot="1">
      <c r="A4" s="1172" t="s">
        <v>139</v>
      </c>
      <c r="B4" s="166">
        <v>4</v>
      </c>
      <c r="C4" s="167" t="s">
        <v>140</v>
      </c>
      <c r="D4" s="166">
        <v>0</v>
      </c>
      <c r="E4" s="168">
        <v>0.5</v>
      </c>
      <c r="F4" s="168">
        <v>0.5</v>
      </c>
      <c r="G4" s="168">
        <v>0.5</v>
      </c>
      <c r="H4" s="168">
        <v>0.5</v>
      </c>
      <c r="I4" s="169">
        <v>0.5</v>
      </c>
      <c r="K4" s="1204"/>
      <c r="L4" s="1204"/>
      <c r="M4" s="1204"/>
      <c r="N4" s="34"/>
      <c r="O4" s="161"/>
      <c r="P4" s="161"/>
      <c r="Q4" s="161"/>
      <c r="R4" s="161"/>
      <c r="S4" s="161"/>
      <c r="T4" s="161"/>
    </row>
    <row r="5" spans="1:20" ht="16.5" customHeight="1" thickBot="1">
      <c r="A5" s="1173"/>
      <c r="B5" s="166">
        <v>4</v>
      </c>
      <c r="C5" s="167" t="s">
        <v>141</v>
      </c>
      <c r="D5" s="166">
        <v>0</v>
      </c>
      <c r="E5" s="168">
        <v>0.5</v>
      </c>
      <c r="F5" s="168">
        <v>0.5</v>
      </c>
      <c r="G5" s="168">
        <v>0.5</v>
      </c>
      <c r="H5" s="168">
        <v>0.5</v>
      </c>
      <c r="I5" s="169">
        <v>0.5</v>
      </c>
      <c r="K5" s="1181" t="s">
        <v>160</v>
      </c>
      <c r="L5" s="1182"/>
      <c r="M5" s="1182"/>
      <c r="N5" s="1183"/>
      <c r="O5" s="163" t="s">
        <v>133</v>
      </c>
      <c r="P5" s="164" t="s">
        <v>134</v>
      </c>
      <c r="Q5" s="164" t="s">
        <v>135</v>
      </c>
      <c r="R5" s="164" t="s">
        <v>136</v>
      </c>
      <c r="S5" s="164" t="s">
        <v>137</v>
      </c>
      <c r="T5" s="165" t="s">
        <v>138</v>
      </c>
    </row>
    <row r="6" spans="1:20" ht="15.75" customHeight="1">
      <c r="A6" s="1173"/>
      <c r="B6" s="166">
        <v>4</v>
      </c>
      <c r="C6" s="167" t="s">
        <v>584</v>
      </c>
      <c r="D6" s="166"/>
      <c r="E6" s="168"/>
      <c r="F6" s="168"/>
      <c r="G6" s="168"/>
      <c r="H6" s="168">
        <v>0.5</v>
      </c>
      <c r="I6" s="169">
        <v>0.5</v>
      </c>
      <c r="K6" s="1178" t="s">
        <v>162</v>
      </c>
      <c r="L6" s="1179"/>
      <c r="M6" s="1179"/>
      <c r="N6" s="1180"/>
      <c r="O6" s="170">
        <f t="shared" ref="O6:T6" si="0">D15</f>
        <v>6</v>
      </c>
      <c r="P6" s="173">
        <f t="shared" si="0"/>
        <v>6</v>
      </c>
      <c r="Q6" s="173">
        <f t="shared" si="0"/>
        <v>6</v>
      </c>
      <c r="R6" s="173">
        <f t="shared" si="0"/>
        <v>11</v>
      </c>
      <c r="S6" s="173">
        <f t="shared" si="0"/>
        <v>13</v>
      </c>
      <c r="T6" s="174">
        <f t="shared" si="0"/>
        <v>12</v>
      </c>
    </row>
    <row r="7" spans="1:20" ht="15.75" customHeight="1">
      <c r="A7" s="1173"/>
      <c r="B7" s="166">
        <v>4</v>
      </c>
      <c r="C7" s="167" t="s">
        <v>144</v>
      </c>
      <c r="D7" s="166">
        <v>1</v>
      </c>
      <c r="E7" s="168"/>
      <c r="F7" s="168"/>
      <c r="G7" s="168"/>
      <c r="H7" s="168">
        <v>1.5</v>
      </c>
      <c r="I7" s="169">
        <v>1.5</v>
      </c>
      <c r="K7" s="1175" t="s">
        <v>729</v>
      </c>
      <c r="L7" s="1176"/>
      <c r="M7" s="1176"/>
      <c r="N7" s="1177"/>
      <c r="O7" s="166">
        <f t="shared" ref="O7:T7" si="1">D17</f>
        <v>2</v>
      </c>
      <c r="P7" s="168">
        <f t="shared" si="1"/>
        <v>2</v>
      </c>
      <c r="Q7" s="168">
        <f t="shared" si="1"/>
        <v>2</v>
      </c>
      <c r="R7" s="168">
        <f t="shared" si="1"/>
        <v>2</v>
      </c>
      <c r="S7" s="168">
        <f t="shared" si="1"/>
        <v>2</v>
      </c>
      <c r="T7" s="169">
        <f t="shared" si="1"/>
        <v>2</v>
      </c>
    </row>
    <row r="8" spans="1:20" ht="15.75" customHeight="1">
      <c r="A8" s="1173"/>
      <c r="B8" s="166">
        <v>7</v>
      </c>
      <c r="C8" s="167" t="s">
        <v>146</v>
      </c>
      <c r="D8" s="166">
        <v>1</v>
      </c>
      <c r="E8" s="168">
        <v>1</v>
      </c>
      <c r="F8" s="168">
        <v>1</v>
      </c>
      <c r="G8" s="168">
        <v>1</v>
      </c>
      <c r="H8" s="168">
        <v>1</v>
      </c>
      <c r="I8" s="169">
        <v>1</v>
      </c>
      <c r="K8" s="1175" t="s">
        <v>456</v>
      </c>
      <c r="L8" s="1176"/>
      <c r="M8" s="1176"/>
      <c r="N8" s="1177"/>
      <c r="O8" s="166">
        <f t="shared" ref="O8:T8" si="2">D40</f>
        <v>12.5</v>
      </c>
      <c r="P8" s="168">
        <f t="shared" si="2"/>
        <v>9.5</v>
      </c>
      <c r="Q8" s="168">
        <f t="shared" si="2"/>
        <v>11.5</v>
      </c>
      <c r="R8" s="168">
        <f t="shared" si="2"/>
        <v>13.5</v>
      </c>
      <c r="S8" s="168">
        <f t="shared" si="2"/>
        <v>9.5</v>
      </c>
      <c r="T8" s="169">
        <f t="shared" si="2"/>
        <v>9.5</v>
      </c>
    </row>
    <row r="9" spans="1:20" ht="15.75" customHeight="1">
      <c r="A9" s="1173"/>
      <c r="B9" s="166">
        <v>8</v>
      </c>
      <c r="C9" s="167" t="s">
        <v>147</v>
      </c>
      <c r="D9" s="166">
        <v>1</v>
      </c>
      <c r="E9" s="168">
        <v>1</v>
      </c>
      <c r="F9" s="168">
        <v>1</v>
      </c>
      <c r="G9" s="168">
        <v>1</v>
      </c>
      <c r="H9" s="168">
        <v>1</v>
      </c>
      <c r="I9" s="169">
        <v>1</v>
      </c>
      <c r="K9" s="1175" t="s">
        <v>166</v>
      </c>
      <c r="L9" s="1176"/>
      <c r="M9" s="1176"/>
      <c r="N9" s="1177"/>
      <c r="O9" s="166">
        <f t="shared" ref="O9:T9" si="3">D49</f>
        <v>13</v>
      </c>
      <c r="P9" s="168">
        <f t="shared" si="3"/>
        <v>13</v>
      </c>
      <c r="Q9" s="168">
        <f t="shared" si="3"/>
        <v>15</v>
      </c>
      <c r="R9" s="168">
        <f t="shared" si="3"/>
        <v>15</v>
      </c>
      <c r="S9" s="168">
        <f t="shared" si="3"/>
        <v>18</v>
      </c>
      <c r="T9" s="169">
        <f t="shared" si="3"/>
        <v>27</v>
      </c>
    </row>
    <row r="10" spans="1:20" ht="15.75" customHeight="1">
      <c r="A10" s="1173"/>
      <c r="B10" s="166">
        <v>12</v>
      </c>
      <c r="C10" s="167" t="s">
        <v>149</v>
      </c>
      <c r="D10" s="166">
        <v>1</v>
      </c>
      <c r="E10" s="168">
        <v>1</v>
      </c>
      <c r="F10" s="168">
        <v>1</v>
      </c>
      <c r="G10" s="168">
        <v>1</v>
      </c>
      <c r="H10" s="168">
        <v>1</v>
      </c>
      <c r="I10" s="169">
        <v>1</v>
      </c>
      <c r="K10" s="1175" t="s">
        <v>168</v>
      </c>
      <c r="L10" s="1176"/>
      <c r="M10" s="1176"/>
      <c r="N10" s="1177"/>
      <c r="O10" s="166">
        <f t="shared" ref="O10:T10" si="4">D53</f>
        <v>0</v>
      </c>
      <c r="P10" s="168">
        <f t="shared" si="4"/>
        <v>0</v>
      </c>
      <c r="Q10" s="168">
        <f t="shared" si="4"/>
        <v>0</v>
      </c>
      <c r="R10" s="168">
        <f t="shared" si="4"/>
        <v>0</v>
      </c>
      <c r="S10" s="168">
        <f t="shared" si="4"/>
        <v>7</v>
      </c>
      <c r="T10" s="169">
        <f t="shared" si="4"/>
        <v>12</v>
      </c>
    </row>
    <row r="11" spans="1:20" ht="15.75" customHeight="1" thickBot="1">
      <c r="A11" s="1173"/>
      <c r="B11" s="166">
        <v>1</v>
      </c>
      <c r="C11" s="167" t="s">
        <v>151</v>
      </c>
      <c r="D11" s="166">
        <v>1</v>
      </c>
      <c r="E11" s="168">
        <v>1</v>
      </c>
      <c r="F11" s="168">
        <v>1</v>
      </c>
      <c r="G11" s="168">
        <v>1</v>
      </c>
      <c r="H11" s="168">
        <v>1</v>
      </c>
      <c r="I11" s="169">
        <v>1</v>
      </c>
      <c r="K11" s="1189" t="s">
        <v>170</v>
      </c>
      <c r="L11" s="1190"/>
      <c r="M11" s="1190"/>
      <c r="N11" s="1191"/>
      <c r="O11" s="177">
        <f t="shared" ref="O11:T11" si="5">D62</f>
        <v>3</v>
      </c>
      <c r="P11" s="179">
        <f t="shared" si="5"/>
        <v>4</v>
      </c>
      <c r="Q11" s="179">
        <f t="shared" si="5"/>
        <v>4</v>
      </c>
      <c r="R11" s="179">
        <f t="shared" si="5"/>
        <v>5</v>
      </c>
      <c r="S11" s="179">
        <f t="shared" si="5"/>
        <v>8</v>
      </c>
      <c r="T11" s="180">
        <f t="shared" si="5"/>
        <v>10</v>
      </c>
    </row>
    <row r="12" spans="1:20" ht="15.75" customHeight="1" thickBot="1">
      <c r="A12" s="1173"/>
      <c r="B12" s="166">
        <v>3</v>
      </c>
      <c r="C12" s="167" t="s">
        <v>443</v>
      </c>
      <c r="D12" s="166"/>
      <c r="E12" s="168"/>
      <c r="F12" s="168"/>
      <c r="G12" s="168">
        <v>2</v>
      </c>
      <c r="H12" s="168">
        <v>2</v>
      </c>
      <c r="I12" s="169">
        <v>2</v>
      </c>
      <c r="K12" s="1192" t="s">
        <v>172</v>
      </c>
      <c r="L12" s="1193"/>
      <c r="M12" s="1193"/>
      <c r="N12" s="1194"/>
      <c r="O12" s="163">
        <f t="shared" ref="O12:T12" si="6">SUM(O6:O11)</f>
        <v>36.5</v>
      </c>
      <c r="P12" s="164">
        <f t="shared" si="6"/>
        <v>34.5</v>
      </c>
      <c r="Q12" s="164">
        <f t="shared" si="6"/>
        <v>38.5</v>
      </c>
      <c r="R12" s="164">
        <f t="shared" si="6"/>
        <v>46.5</v>
      </c>
      <c r="S12" s="164">
        <f t="shared" si="6"/>
        <v>57.5</v>
      </c>
      <c r="T12" s="165">
        <f t="shared" si="6"/>
        <v>72.5</v>
      </c>
    </row>
    <row r="13" spans="1:20" ht="15.75" customHeight="1" thickBot="1">
      <c r="A13" s="1173"/>
      <c r="B13" s="166">
        <v>3</v>
      </c>
      <c r="C13" s="167" t="s">
        <v>154</v>
      </c>
      <c r="D13" s="166"/>
      <c r="E13" s="168"/>
      <c r="F13" s="168"/>
      <c r="G13" s="168">
        <v>3</v>
      </c>
      <c r="H13" s="168">
        <v>3</v>
      </c>
      <c r="I13" s="169">
        <v>3</v>
      </c>
      <c r="K13" s="1192" t="s">
        <v>174</v>
      </c>
      <c r="L13" s="1193"/>
      <c r="M13" s="1193"/>
      <c r="N13" s="1194"/>
      <c r="O13" s="163">
        <f t="shared" ref="O13:T13" si="7">D73</f>
        <v>12</v>
      </c>
      <c r="P13" s="164">
        <f t="shared" si="7"/>
        <v>12</v>
      </c>
      <c r="Q13" s="164">
        <f t="shared" si="7"/>
        <v>17.5</v>
      </c>
      <c r="R13" s="164">
        <f t="shared" si="7"/>
        <v>17.5</v>
      </c>
      <c r="S13" s="164">
        <f t="shared" si="7"/>
        <v>17.5</v>
      </c>
      <c r="T13" s="165">
        <f t="shared" si="7"/>
        <v>17.5</v>
      </c>
    </row>
    <row r="14" spans="1:20" ht="15.75" customHeight="1" thickBot="1">
      <c r="A14" s="1173"/>
      <c r="B14" s="177">
        <v>3</v>
      </c>
      <c r="C14" s="178" t="s">
        <v>155</v>
      </c>
      <c r="D14" s="177">
        <v>1</v>
      </c>
      <c r="E14" s="179">
        <v>1</v>
      </c>
      <c r="F14" s="179">
        <v>1</v>
      </c>
      <c r="G14" s="179">
        <v>1</v>
      </c>
      <c r="H14" s="179">
        <v>1</v>
      </c>
      <c r="I14" s="180"/>
      <c r="K14" s="1181" t="s">
        <v>157</v>
      </c>
      <c r="L14" s="1182"/>
      <c r="M14" s="1182"/>
      <c r="N14" s="1183"/>
      <c r="O14" s="191">
        <f t="shared" ref="O14:T14" si="8">SUM(O12,O13)</f>
        <v>48.5</v>
      </c>
      <c r="P14" s="187">
        <f t="shared" si="8"/>
        <v>46.5</v>
      </c>
      <c r="Q14" s="187">
        <f t="shared" si="8"/>
        <v>56</v>
      </c>
      <c r="R14" s="187">
        <f t="shared" si="8"/>
        <v>64</v>
      </c>
      <c r="S14" s="187">
        <f t="shared" si="8"/>
        <v>75</v>
      </c>
      <c r="T14" s="188">
        <f t="shared" si="8"/>
        <v>90</v>
      </c>
    </row>
    <row r="15" spans="1:20" ht="15.75" customHeight="1" thickBot="1">
      <c r="A15" s="1174"/>
      <c r="B15" s="162"/>
      <c r="C15" s="162" t="s">
        <v>157</v>
      </c>
      <c r="D15" s="163">
        <f t="shared" ref="D15:I15" si="9">SUM(D4:D14)</f>
        <v>6</v>
      </c>
      <c r="E15" s="164">
        <f t="shared" si="9"/>
        <v>6</v>
      </c>
      <c r="F15" s="164">
        <f t="shared" si="9"/>
        <v>6</v>
      </c>
      <c r="G15" s="164">
        <f t="shared" si="9"/>
        <v>11</v>
      </c>
      <c r="H15" s="164">
        <f t="shared" si="9"/>
        <v>13</v>
      </c>
      <c r="I15" s="165">
        <f t="shared" si="9"/>
        <v>12</v>
      </c>
    </row>
    <row r="16" spans="1:20" ht="15.75" customHeight="1" thickBot="1">
      <c r="A16" s="1172" t="s">
        <v>728</v>
      </c>
      <c r="B16" s="163">
        <v>11</v>
      </c>
      <c r="C16" s="167" t="s">
        <v>444</v>
      </c>
      <c r="D16" s="166">
        <v>2</v>
      </c>
      <c r="E16" s="168">
        <v>2</v>
      </c>
      <c r="F16" s="168">
        <v>2</v>
      </c>
      <c r="G16" s="168">
        <v>2</v>
      </c>
      <c r="H16" s="168">
        <v>2</v>
      </c>
      <c r="I16" s="169">
        <v>2</v>
      </c>
      <c r="K16" s="1205" t="s">
        <v>177</v>
      </c>
      <c r="L16" s="1205"/>
      <c r="M16" s="1205"/>
      <c r="N16" s="1205"/>
      <c r="O16" s="1205"/>
      <c r="P16" s="1205"/>
      <c r="Q16" s="1205"/>
      <c r="R16" s="1205"/>
      <c r="S16" s="1205"/>
      <c r="T16" s="1205"/>
    </row>
    <row r="17" spans="1:20" ht="15.75" customHeight="1" thickBot="1">
      <c r="A17" s="1174"/>
      <c r="B17" s="162"/>
      <c r="C17" s="162" t="s">
        <v>157</v>
      </c>
      <c r="D17" s="163">
        <f t="shared" ref="D17:I17" si="10">SUM(D16:D16)</f>
        <v>2</v>
      </c>
      <c r="E17" s="164">
        <f t="shared" si="10"/>
        <v>2</v>
      </c>
      <c r="F17" s="164">
        <f t="shared" si="10"/>
        <v>2</v>
      </c>
      <c r="G17" s="164">
        <f t="shared" si="10"/>
        <v>2</v>
      </c>
      <c r="H17" s="164">
        <f t="shared" si="10"/>
        <v>2</v>
      </c>
      <c r="I17" s="165">
        <f t="shared" si="10"/>
        <v>2</v>
      </c>
      <c r="K17" s="192"/>
      <c r="L17" s="161"/>
      <c r="M17" s="1206" t="s">
        <v>178</v>
      </c>
      <c r="N17" s="1206"/>
      <c r="O17" s="1206"/>
      <c r="P17" s="1206"/>
      <c r="Q17" s="1206"/>
      <c r="R17" s="1206"/>
      <c r="S17" s="1206"/>
      <c r="T17" s="1206"/>
    </row>
    <row r="18" spans="1:20" ht="15.75" customHeight="1" thickBot="1">
      <c r="A18" s="1187" t="s">
        <v>585</v>
      </c>
      <c r="B18" s="172">
        <v>4</v>
      </c>
      <c r="C18" s="34" t="s">
        <v>586</v>
      </c>
      <c r="D18" s="183"/>
      <c r="E18" s="184"/>
      <c r="F18" s="184"/>
      <c r="G18" s="184"/>
      <c r="H18" s="184"/>
      <c r="I18" s="185"/>
      <c r="J18" s="160" t="s">
        <v>587</v>
      </c>
      <c r="K18" s="1184" t="s">
        <v>180</v>
      </c>
      <c r="L18" s="1185"/>
      <c r="M18" s="1185"/>
      <c r="N18" s="1186"/>
      <c r="O18" s="193" t="s">
        <v>133</v>
      </c>
      <c r="P18" s="194" t="s">
        <v>134</v>
      </c>
      <c r="Q18" s="194" t="s">
        <v>135</v>
      </c>
      <c r="R18" s="194" t="s">
        <v>136</v>
      </c>
      <c r="S18" s="194" t="s">
        <v>137</v>
      </c>
      <c r="T18" s="195" t="s">
        <v>138</v>
      </c>
    </row>
    <row r="19" spans="1:20" ht="15.75" customHeight="1">
      <c r="A19" s="1188"/>
      <c r="B19" s="176">
        <v>4</v>
      </c>
      <c r="C19" s="167" t="s">
        <v>161</v>
      </c>
      <c r="D19" s="166">
        <v>1</v>
      </c>
      <c r="E19" s="168">
        <v>1</v>
      </c>
      <c r="F19" s="168">
        <v>1</v>
      </c>
      <c r="G19" s="176">
        <v>1</v>
      </c>
      <c r="H19" s="176">
        <v>1</v>
      </c>
      <c r="I19" s="169">
        <v>1</v>
      </c>
      <c r="K19" s="1197" t="s">
        <v>182</v>
      </c>
      <c r="L19" s="1198"/>
      <c r="M19" s="1198"/>
      <c r="N19" s="1199"/>
      <c r="O19" s="196">
        <f>SUM(D4:D7,D19:D22,D54,)</f>
        <v>3.5</v>
      </c>
      <c r="P19" s="197">
        <f>SUM(E4:E7,E19:E22,E54,)</f>
        <v>4.5</v>
      </c>
      <c r="Q19" s="197">
        <f>SUM(F4:F7,F19:F22,F54,)</f>
        <v>4.5</v>
      </c>
      <c r="R19" s="197">
        <f>SUM(G4:G7,G19:G22,G54)</f>
        <v>4.5</v>
      </c>
      <c r="S19" s="197">
        <f>SUM(H4:H7,H19:H22,H54,)</f>
        <v>7.5</v>
      </c>
      <c r="T19" s="198">
        <f>SUM(I4:I7,I19:I22,I54,)</f>
        <v>7.5</v>
      </c>
    </row>
    <row r="20" spans="1:20" ht="15.75" customHeight="1" thickBot="1">
      <c r="A20" s="1188"/>
      <c r="B20" s="176">
        <v>4</v>
      </c>
      <c r="C20" s="167" t="s">
        <v>163</v>
      </c>
      <c r="D20" s="166">
        <v>0.5</v>
      </c>
      <c r="E20" s="168">
        <v>0.5</v>
      </c>
      <c r="F20" s="168">
        <v>0.5</v>
      </c>
      <c r="G20" s="168">
        <v>0.5</v>
      </c>
      <c r="H20" s="168">
        <v>0.5</v>
      </c>
      <c r="I20" s="169">
        <v>0.5</v>
      </c>
      <c r="K20" s="1166"/>
      <c r="L20" s="1167"/>
      <c r="M20" s="1167"/>
      <c r="N20" s="1168"/>
      <c r="O20" s="199">
        <f t="shared" ref="O20:T20" si="11">D65</f>
        <v>1</v>
      </c>
      <c r="P20" s="200">
        <f t="shared" si="11"/>
        <v>1</v>
      </c>
      <c r="Q20" s="200">
        <f t="shared" si="11"/>
        <v>1</v>
      </c>
      <c r="R20" s="200">
        <f t="shared" si="11"/>
        <v>1</v>
      </c>
      <c r="S20" s="200">
        <f t="shared" si="11"/>
        <v>1</v>
      </c>
      <c r="T20" s="201">
        <f t="shared" si="11"/>
        <v>1</v>
      </c>
    </row>
    <row r="21" spans="1:20" ht="15.75" customHeight="1">
      <c r="A21" s="1188"/>
      <c r="B21" s="176">
        <v>4</v>
      </c>
      <c r="C21" s="167" t="s">
        <v>164</v>
      </c>
      <c r="D21" s="166">
        <v>0.5</v>
      </c>
      <c r="E21" s="168">
        <v>0.5</v>
      </c>
      <c r="F21" s="168">
        <v>0.5</v>
      </c>
      <c r="G21" s="168">
        <v>0.5</v>
      </c>
      <c r="H21" s="168">
        <v>0.5</v>
      </c>
      <c r="I21" s="169">
        <v>0.5</v>
      </c>
      <c r="K21" s="1166" t="s">
        <v>184</v>
      </c>
      <c r="L21" s="1167"/>
      <c r="M21" s="1167"/>
      <c r="N21" s="1168"/>
      <c r="O21" s="202">
        <f>SUM(D23:D29,D50,)</f>
        <v>4</v>
      </c>
      <c r="P21" s="203">
        <f>SUM(E23:E29,E50)</f>
        <v>2</v>
      </c>
      <c r="Q21" s="203">
        <f>SUM(F23:F29,E50)</f>
        <v>4</v>
      </c>
      <c r="R21" s="203">
        <f>SUM(G23:G29,G50)</f>
        <v>6</v>
      </c>
      <c r="S21" s="203">
        <f>SUM(H23:H29,H50,)</f>
        <v>2</v>
      </c>
      <c r="T21" s="204">
        <f>SUM(I23:I29,I50)</f>
        <v>12</v>
      </c>
    </row>
    <row r="22" spans="1:20" ht="15.75" customHeight="1" thickBot="1">
      <c r="A22" s="1188"/>
      <c r="B22" s="176">
        <v>4</v>
      </c>
      <c r="C22" s="167" t="s">
        <v>167</v>
      </c>
      <c r="D22" s="166">
        <v>0.5</v>
      </c>
      <c r="E22" s="168">
        <v>0.5</v>
      </c>
      <c r="F22" s="168">
        <v>0.5</v>
      </c>
      <c r="G22" s="168">
        <v>0.5</v>
      </c>
      <c r="H22" s="168">
        <v>0.5</v>
      </c>
      <c r="I22" s="169">
        <v>0.5</v>
      </c>
      <c r="K22" s="1166"/>
      <c r="L22" s="1167"/>
      <c r="M22" s="1167"/>
      <c r="N22" s="1168"/>
      <c r="O22" s="205">
        <f t="shared" ref="O22:T22" si="12">D66</f>
        <v>0</v>
      </c>
      <c r="P22" s="206">
        <f t="shared" si="12"/>
        <v>0</v>
      </c>
      <c r="Q22" s="206">
        <f t="shared" si="12"/>
        <v>1.5</v>
      </c>
      <c r="R22" s="206">
        <f t="shared" si="12"/>
        <v>1.5</v>
      </c>
      <c r="S22" s="206">
        <f t="shared" si="12"/>
        <v>1.5</v>
      </c>
      <c r="T22" s="207">
        <f t="shared" si="12"/>
        <v>1.5</v>
      </c>
    </row>
    <row r="23" spans="1:20" ht="15.75" customHeight="1">
      <c r="A23" s="1188"/>
      <c r="B23" s="176">
        <v>5</v>
      </c>
      <c r="C23" s="167" t="s">
        <v>445</v>
      </c>
      <c r="D23" s="166">
        <v>1</v>
      </c>
      <c r="E23" s="168"/>
      <c r="F23" s="168"/>
      <c r="G23" s="168">
        <v>1</v>
      </c>
      <c r="H23" s="168"/>
      <c r="I23" s="169"/>
      <c r="K23" s="1166" t="s">
        <v>186</v>
      </c>
      <c r="L23" s="1167"/>
      <c r="M23" s="1167"/>
      <c r="N23" s="1168"/>
      <c r="O23" s="208">
        <f>SUM(D30:D32,D41,)</f>
        <v>6</v>
      </c>
      <c r="P23" s="209">
        <f>SUM(E30:E32,E41,)</f>
        <v>5</v>
      </c>
      <c r="Q23" s="209">
        <f>SUM(F30:F32,F41,)</f>
        <v>5</v>
      </c>
      <c r="R23" s="209">
        <f>SUM(G30:G32,G41,)</f>
        <v>5</v>
      </c>
      <c r="S23" s="209">
        <f>SUM(H30:H32,H41,H51)</f>
        <v>12</v>
      </c>
      <c r="T23" s="210">
        <f>SUM(I30:I32,I41,)</f>
        <v>5</v>
      </c>
    </row>
    <row r="24" spans="1:20" ht="15.75" customHeight="1" thickBot="1">
      <c r="A24" s="1188"/>
      <c r="B24" s="176">
        <v>5</v>
      </c>
      <c r="C24" s="167" t="s">
        <v>171</v>
      </c>
      <c r="D24" s="166">
        <v>0.5</v>
      </c>
      <c r="E24" s="168">
        <v>0.5</v>
      </c>
      <c r="F24" s="168">
        <v>0.5</v>
      </c>
      <c r="G24" s="168">
        <v>0.5</v>
      </c>
      <c r="H24" s="168">
        <v>0.5</v>
      </c>
      <c r="I24" s="169">
        <v>0.5</v>
      </c>
      <c r="K24" s="1166"/>
      <c r="L24" s="1167"/>
      <c r="M24" s="1167"/>
      <c r="N24" s="1168"/>
      <c r="O24" s="205">
        <f t="shared" ref="O24:T24" si="13">D67</f>
        <v>4</v>
      </c>
      <c r="P24" s="206">
        <f t="shared" si="13"/>
        <v>4</v>
      </c>
      <c r="Q24" s="206">
        <f t="shared" si="13"/>
        <v>4</v>
      </c>
      <c r="R24" s="206">
        <f t="shared" si="13"/>
        <v>4</v>
      </c>
      <c r="S24" s="206">
        <f t="shared" si="13"/>
        <v>4</v>
      </c>
      <c r="T24" s="207">
        <f t="shared" si="13"/>
        <v>4</v>
      </c>
    </row>
    <row r="25" spans="1:20" ht="15.75" customHeight="1">
      <c r="A25" s="1188"/>
      <c r="B25" s="176">
        <v>5</v>
      </c>
      <c r="C25" s="167" t="s">
        <v>173</v>
      </c>
      <c r="D25" s="166">
        <v>0.5</v>
      </c>
      <c r="E25" s="168">
        <v>0.5</v>
      </c>
      <c r="F25" s="168">
        <v>0.5</v>
      </c>
      <c r="G25" s="168">
        <v>0.5</v>
      </c>
      <c r="H25" s="168">
        <v>0.5</v>
      </c>
      <c r="I25" s="169">
        <v>0.5</v>
      </c>
      <c r="K25" s="1166" t="s">
        <v>187</v>
      </c>
      <c r="L25" s="1167"/>
      <c r="M25" s="1167"/>
      <c r="N25" s="1168"/>
      <c r="O25" s="202">
        <f t="shared" ref="O25:T25" si="14">SUM(D8,D33,D55,)</f>
        <v>2.5</v>
      </c>
      <c r="P25" s="203">
        <f t="shared" si="14"/>
        <v>2.5</v>
      </c>
      <c r="Q25" s="203">
        <f t="shared" si="14"/>
        <v>2.5</v>
      </c>
      <c r="R25" s="203">
        <f t="shared" si="14"/>
        <v>2.5</v>
      </c>
      <c r="S25" s="203">
        <f t="shared" si="14"/>
        <v>2.5</v>
      </c>
      <c r="T25" s="204">
        <f t="shared" si="14"/>
        <v>2.5</v>
      </c>
    </row>
    <row r="26" spans="1:20" ht="15.75" customHeight="1" thickBot="1">
      <c r="A26" s="1188"/>
      <c r="B26" s="176">
        <v>5</v>
      </c>
      <c r="C26" s="167" t="s">
        <v>165</v>
      </c>
      <c r="D26" s="166">
        <v>0.5</v>
      </c>
      <c r="E26" s="168">
        <v>0.5</v>
      </c>
      <c r="F26" s="168">
        <v>0.5</v>
      </c>
      <c r="G26" s="168">
        <v>0.5</v>
      </c>
      <c r="H26" s="168">
        <v>0.5</v>
      </c>
      <c r="I26" s="169">
        <v>0.5</v>
      </c>
      <c r="K26" s="1169"/>
      <c r="L26" s="1170"/>
      <c r="M26" s="1170"/>
      <c r="N26" s="1171"/>
      <c r="O26" s="205">
        <f t="shared" ref="O26:T26" si="15">O4</f>
        <v>0</v>
      </c>
      <c r="P26" s="206">
        <f t="shared" si="15"/>
        <v>0</v>
      </c>
      <c r="Q26" s="206">
        <f t="shared" si="15"/>
        <v>0</v>
      </c>
      <c r="R26" s="206">
        <f t="shared" si="15"/>
        <v>0</v>
      </c>
      <c r="S26" s="206">
        <f t="shared" si="15"/>
        <v>0</v>
      </c>
      <c r="T26" s="207">
        <f t="shared" si="15"/>
        <v>0</v>
      </c>
    </row>
    <row r="27" spans="1:20" ht="15.75" customHeight="1">
      <c r="A27" s="1188"/>
      <c r="B27" s="176">
        <v>5</v>
      </c>
      <c r="C27" s="167" t="s">
        <v>175</v>
      </c>
      <c r="D27" s="166">
        <v>0.5</v>
      </c>
      <c r="E27" s="168">
        <v>0.5</v>
      </c>
      <c r="F27" s="168">
        <v>0.5</v>
      </c>
      <c r="G27" s="168">
        <v>0.5</v>
      </c>
      <c r="H27" s="168">
        <v>0.5</v>
      </c>
      <c r="I27" s="169">
        <v>0.5</v>
      </c>
      <c r="K27" s="1160" t="s">
        <v>188</v>
      </c>
      <c r="L27" s="1161"/>
      <c r="M27" s="1161"/>
      <c r="N27" s="1162"/>
      <c r="O27" s="202">
        <f t="shared" ref="O27:T28" si="16">SUM(O19,O21,O23,O25)</f>
        <v>16</v>
      </c>
      <c r="P27" s="203">
        <f t="shared" si="16"/>
        <v>14</v>
      </c>
      <c r="Q27" s="203">
        <f t="shared" si="16"/>
        <v>16</v>
      </c>
      <c r="R27" s="203">
        <f t="shared" si="16"/>
        <v>18</v>
      </c>
      <c r="S27" s="203">
        <f t="shared" si="16"/>
        <v>24</v>
      </c>
      <c r="T27" s="204">
        <f t="shared" si="16"/>
        <v>27</v>
      </c>
    </row>
    <row r="28" spans="1:20" ht="15.75" customHeight="1" thickBot="1">
      <c r="A28" s="1188"/>
      <c r="B28" s="176">
        <v>5</v>
      </c>
      <c r="C28" s="167" t="s">
        <v>176</v>
      </c>
      <c r="D28" s="166">
        <v>1</v>
      </c>
      <c r="E28" s="168"/>
      <c r="F28" s="168"/>
      <c r="G28" s="168"/>
      <c r="H28" s="168"/>
      <c r="I28" s="169"/>
      <c r="K28" s="1163"/>
      <c r="L28" s="1164"/>
      <c r="M28" s="1164"/>
      <c r="N28" s="1165"/>
      <c r="O28" s="205">
        <f t="shared" si="16"/>
        <v>5</v>
      </c>
      <c r="P28" s="206">
        <f t="shared" si="16"/>
        <v>5</v>
      </c>
      <c r="Q28" s="206">
        <f t="shared" si="16"/>
        <v>6.5</v>
      </c>
      <c r="R28" s="206">
        <f t="shared" si="16"/>
        <v>6.5</v>
      </c>
      <c r="S28" s="206">
        <f t="shared" si="16"/>
        <v>6.5</v>
      </c>
      <c r="T28" s="207">
        <f t="shared" si="16"/>
        <v>6.5</v>
      </c>
    </row>
    <row r="29" spans="1:20" ht="15.75" customHeight="1">
      <c r="A29" s="1188"/>
      <c r="B29" s="176">
        <v>5</v>
      </c>
      <c r="C29" s="167" t="s">
        <v>169</v>
      </c>
      <c r="D29" s="166"/>
      <c r="E29" s="168"/>
      <c r="F29" s="168">
        <v>2</v>
      </c>
      <c r="G29" s="168">
        <v>3</v>
      </c>
      <c r="H29" s="168"/>
      <c r="I29" s="169"/>
      <c r="K29" s="1197" t="s">
        <v>189</v>
      </c>
      <c r="L29" s="1198"/>
      <c r="M29" s="1198"/>
      <c r="N29" s="1199"/>
      <c r="O29" s="202">
        <f t="shared" ref="O29:T29" si="17">SUM(D9,D56)</f>
        <v>2</v>
      </c>
      <c r="P29" s="203">
        <f t="shared" si="17"/>
        <v>2</v>
      </c>
      <c r="Q29" s="203">
        <f t="shared" si="17"/>
        <v>2</v>
      </c>
      <c r="R29" s="203">
        <f t="shared" si="17"/>
        <v>2</v>
      </c>
      <c r="S29" s="203">
        <f t="shared" si="17"/>
        <v>2</v>
      </c>
      <c r="T29" s="204">
        <f t="shared" si="17"/>
        <v>2</v>
      </c>
    </row>
    <row r="30" spans="1:20" ht="15.75" customHeight="1" thickBot="1">
      <c r="A30" s="1188"/>
      <c r="B30" s="176">
        <v>6</v>
      </c>
      <c r="C30" s="167" t="s">
        <v>179</v>
      </c>
      <c r="D30" s="166">
        <v>0.5</v>
      </c>
      <c r="E30" s="168">
        <v>0.5</v>
      </c>
      <c r="F30" s="168">
        <v>0.5</v>
      </c>
      <c r="G30" s="168">
        <v>0.5</v>
      </c>
      <c r="H30" s="168">
        <v>0.5</v>
      </c>
      <c r="I30" s="169">
        <v>0.5</v>
      </c>
      <c r="K30" s="1166"/>
      <c r="L30" s="1167"/>
      <c r="M30" s="1167"/>
      <c r="N30" s="1168"/>
      <c r="O30" s="211">
        <v>0</v>
      </c>
      <c r="P30" s="212">
        <v>0</v>
      </c>
      <c r="Q30" s="212">
        <v>0</v>
      </c>
      <c r="R30" s="212">
        <v>0</v>
      </c>
      <c r="S30" s="212">
        <v>0</v>
      </c>
      <c r="T30" s="213">
        <v>0</v>
      </c>
    </row>
    <row r="31" spans="1:20" ht="15.75" customHeight="1">
      <c r="A31" s="1188"/>
      <c r="B31" s="176">
        <v>6</v>
      </c>
      <c r="C31" s="167" t="s">
        <v>181</v>
      </c>
      <c r="D31" s="166">
        <v>0.5</v>
      </c>
      <c r="E31" s="168">
        <v>0.5</v>
      </c>
      <c r="F31" s="168">
        <v>0.5</v>
      </c>
      <c r="G31" s="168">
        <v>0.5</v>
      </c>
      <c r="H31" s="168">
        <v>0.5</v>
      </c>
      <c r="I31" s="169">
        <v>0.5</v>
      </c>
      <c r="K31" s="1166" t="s">
        <v>191</v>
      </c>
      <c r="L31" s="1167"/>
      <c r="M31" s="1167"/>
      <c r="N31" s="1168"/>
      <c r="O31" s="214">
        <f t="shared" ref="O31:T31" si="18">SUM(D34,D35,D42,D43,D44,D57)</f>
        <v>10</v>
      </c>
      <c r="P31" s="215">
        <f t="shared" si="18"/>
        <v>10</v>
      </c>
      <c r="Q31" s="215">
        <f t="shared" si="18"/>
        <v>10</v>
      </c>
      <c r="R31" s="215">
        <f t="shared" si="18"/>
        <v>10</v>
      </c>
      <c r="S31" s="215">
        <f t="shared" si="18"/>
        <v>15</v>
      </c>
      <c r="T31" s="216">
        <f t="shared" si="18"/>
        <v>15</v>
      </c>
    </row>
    <row r="32" spans="1:20" ht="15.75" customHeight="1" thickBot="1">
      <c r="A32" s="1188"/>
      <c r="B32" s="176">
        <v>6</v>
      </c>
      <c r="C32" s="167" t="s">
        <v>447</v>
      </c>
      <c r="D32" s="166">
        <v>1</v>
      </c>
      <c r="E32" s="168"/>
      <c r="F32" s="168"/>
      <c r="G32" s="168"/>
      <c r="H32" s="168"/>
      <c r="I32" s="169"/>
      <c r="K32" s="1166"/>
      <c r="L32" s="1167"/>
      <c r="M32" s="1167"/>
      <c r="N32" s="1168"/>
      <c r="O32" s="177">
        <f t="shared" ref="O32:T32" si="19">D68</f>
        <v>4</v>
      </c>
      <c r="P32" s="179">
        <f t="shared" si="19"/>
        <v>4</v>
      </c>
      <c r="Q32" s="179">
        <f t="shared" si="19"/>
        <v>4</v>
      </c>
      <c r="R32" s="179">
        <f t="shared" si="19"/>
        <v>4</v>
      </c>
      <c r="S32" s="179">
        <f t="shared" si="19"/>
        <v>4</v>
      </c>
      <c r="T32" s="180">
        <f t="shared" si="19"/>
        <v>4</v>
      </c>
    </row>
    <row r="33" spans="1:20" ht="15.75" customHeight="1">
      <c r="A33" s="1188"/>
      <c r="B33" s="176">
        <v>7</v>
      </c>
      <c r="C33" s="167" t="s">
        <v>446</v>
      </c>
      <c r="D33" s="166">
        <v>1</v>
      </c>
      <c r="E33" s="168">
        <v>1</v>
      </c>
      <c r="F33" s="168">
        <v>1</v>
      </c>
      <c r="G33" s="168">
        <v>1</v>
      </c>
      <c r="H33" s="168">
        <v>1</v>
      </c>
      <c r="I33" s="169">
        <v>1</v>
      </c>
      <c r="K33" s="1166" t="s">
        <v>193</v>
      </c>
      <c r="L33" s="1167"/>
      <c r="M33" s="1167"/>
      <c r="N33" s="1168"/>
      <c r="O33" s="214">
        <f>SUM(D45)</f>
        <v>0</v>
      </c>
      <c r="P33" s="215">
        <f>SUM(E45,)</f>
        <v>0</v>
      </c>
      <c r="Q33" s="215">
        <f>SUM(F45,)</f>
        <v>0</v>
      </c>
      <c r="R33" s="215">
        <f>SUM(G45,)</f>
        <v>0</v>
      </c>
      <c r="S33" s="215">
        <f>SUM(H45)</f>
        <v>0</v>
      </c>
      <c r="T33" s="216">
        <f>SUM(I45)</f>
        <v>6</v>
      </c>
    </row>
    <row r="34" spans="1:20" ht="15.75" customHeight="1" thickBot="1">
      <c r="A34" s="1188"/>
      <c r="B34" s="176">
        <v>8</v>
      </c>
      <c r="C34" s="167" t="s">
        <v>161</v>
      </c>
      <c r="D34" s="166">
        <v>0.5</v>
      </c>
      <c r="E34" s="168">
        <v>0.5</v>
      </c>
      <c r="F34" s="168">
        <v>0.5</v>
      </c>
      <c r="G34" s="168">
        <v>0.5</v>
      </c>
      <c r="H34" s="168">
        <v>0.5</v>
      </c>
      <c r="I34" s="169">
        <v>0.5</v>
      </c>
      <c r="K34" s="1166"/>
      <c r="L34" s="1167"/>
      <c r="M34" s="1167"/>
      <c r="N34" s="1168"/>
      <c r="O34" s="177">
        <v>0</v>
      </c>
      <c r="P34" s="179">
        <v>0</v>
      </c>
      <c r="Q34" s="179">
        <v>0</v>
      </c>
      <c r="R34" s="179">
        <v>0</v>
      </c>
      <c r="S34" s="179">
        <v>0</v>
      </c>
      <c r="T34" s="180">
        <v>0</v>
      </c>
    </row>
    <row r="35" spans="1:20" ht="15.75" customHeight="1">
      <c r="A35" s="1188"/>
      <c r="B35" s="176">
        <v>9</v>
      </c>
      <c r="C35" s="167" t="s">
        <v>183</v>
      </c>
      <c r="D35" s="166">
        <v>0.5</v>
      </c>
      <c r="E35" s="168">
        <v>0.5</v>
      </c>
      <c r="F35" s="168">
        <v>0.5</v>
      </c>
      <c r="G35" s="168">
        <v>0.5</v>
      </c>
      <c r="H35" s="168">
        <v>0.5</v>
      </c>
      <c r="I35" s="169">
        <v>0.5</v>
      </c>
      <c r="K35" s="1166" t="s">
        <v>195</v>
      </c>
      <c r="L35" s="1167"/>
      <c r="M35" s="1167"/>
      <c r="N35" s="1168"/>
      <c r="O35" s="214">
        <f>SUM(D36,D46:D47,)</f>
        <v>0.5</v>
      </c>
      <c r="P35" s="215">
        <f>SUM(E36,E46:E47,)</f>
        <v>0.5</v>
      </c>
      <c r="Q35" s="215">
        <f>SUM(F36,F46,)</f>
        <v>2.5</v>
      </c>
      <c r="R35" s="215">
        <f>SUM(G36,G46,)</f>
        <v>2.5</v>
      </c>
      <c r="S35" s="215">
        <f>SUM(H36,H46,)</f>
        <v>0.5</v>
      </c>
      <c r="T35" s="216">
        <f>SUM(I36,I46:I47,)</f>
        <v>3.5</v>
      </c>
    </row>
    <row r="36" spans="1:20" ht="15.75" customHeight="1" thickBot="1">
      <c r="A36" s="1188"/>
      <c r="B36" s="176">
        <v>11</v>
      </c>
      <c r="C36" s="167" t="s">
        <v>181</v>
      </c>
      <c r="D36" s="166">
        <v>0.5</v>
      </c>
      <c r="E36" s="168">
        <v>0.5</v>
      </c>
      <c r="F36" s="168">
        <v>0.5</v>
      </c>
      <c r="G36" s="168">
        <v>0.5</v>
      </c>
      <c r="H36" s="168">
        <v>0.5</v>
      </c>
      <c r="I36" s="169">
        <v>0.5</v>
      </c>
      <c r="K36" s="1166"/>
      <c r="L36" s="1167"/>
      <c r="M36" s="1167"/>
      <c r="N36" s="1168"/>
      <c r="O36" s="177">
        <v>0</v>
      </c>
      <c r="P36" s="179">
        <v>0</v>
      </c>
      <c r="Q36" s="179">
        <v>0</v>
      </c>
      <c r="R36" s="179">
        <v>0</v>
      </c>
      <c r="S36" s="179">
        <v>0</v>
      </c>
      <c r="T36" s="180">
        <v>0</v>
      </c>
    </row>
    <row r="37" spans="1:20" ht="15.75" customHeight="1">
      <c r="A37" s="1188"/>
      <c r="B37" s="176">
        <v>12</v>
      </c>
      <c r="C37" s="167" t="s">
        <v>185</v>
      </c>
      <c r="D37" s="166">
        <v>0.5</v>
      </c>
      <c r="E37" s="168">
        <v>0.5</v>
      </c>
      <c r="F37" s="168">
        <v>0.5</v>
      </c>
      <c r="G37" s="168">
        <v>0.5</v>
      </c>
      <c r="H37" s="168">
        <v>0.5</v>
      </c>
      <c r="I37" s="169">
        <v>0.5</v>
      </c>
      <c r="K37" s="1166" t="s">
        <v>197</v>
      </c>
      <c r="L37" s="1167"/>
      <c r="M37" s="1167"/>
      <c r="N37" s="1168"/>
      <c r="O37" s="214">
        <f t="shared" ref="O37:T37" si="20">SUM(D10,D37,D58)</f>
        <v>2</v>
      </c>
      <c r="P37" s="215">
        <f t="shared" si="20"/>
        <v>2</v>
      </c>
      <c r="Q37" s="215">
        <f t="shared" si="20"/>
        <v>2</v>
      </c>
      <c r="R37" s="215">
        <f t="shared" si="20"/>
        <v>2</v>
      </c>
      <c r="S37" s="215">
        <f t="shared" si="20"/>
        <v>2</v>
      </c>
      <c r="T37" s="216">
        <f t="shared" si="20"/>
        <v>2</v>
      </c>
    </row>
    <row r="38" spans="1:20" ht="15.75" customHeight="1" thickBot="1">
      <c r="A38" s="1188"/>
      <c r="B38" s="176">
        <v>1</v>
      </c>
      <c r="C38" s="167" t="s">
        <v>161</v>
      </c>
      <c r="D38" s="166">
        <v>0.5</v>
      </c>
      <c r="E38" s="168">
        <v>0.5</v>
      </c>
      <c r="F38" s="168">
        <v>0.5</v>
      </c>
      <c r="G38" s="168">
        <v>0.5</v>
      </c>
      <c r="H38" s="168">
        <v>0.5</v>
      </c>
      <c r="I38" s="169">
        <v>0.5</v>
      </c>
      <c r="K38" s="1169"/>
      <c r="L38" s="1170"/>
      <c r="M38" s="1170"/>
      <c r="N38" s="1171"/>
      <c r="O38" s="177">
        <f t="shared" ref="O38:T38" si="21">SUM(D69:D70)</f>
        <v>0</v>
      </c>
      <c r="P38" s="179">
        <f t="shared" si="21"/>
        <v>0</v>
      </c>
      <c r="Q38" s="179">
        <f t="shared" si="21"/>
        <v>2.5</v>
      </c>
      <c r="R38" s="179">
        <f t="shared" si="21"/>
        <v>2.5</v>
      </c>
      <c r="S38" s="179">
        <f t="shared" si="21"/>
        <v>2.5</v>
      </c>
      <c r="T38" s="180">
        <f t="shared" si="21"/>
        <v>2.5</v>
      </c>
    </row>
    <row r="39" spans="1:20" ht="15.75" customHeight="1">
      <c r="A39" s="1188"/>
      <c r="B39" s="176">
        <v>2</v>
      </c>
      <c r="C39" s="175" t="s">
        <v>448</v>
      </c>
      <c r="D39" s="166">
        <v>0.5</v>
      </c>
      <c r="E39" s="168">
        <v>0.5</v>
      </c>
      <c r="F39" s="168">
        <v>0.5</v>
      </c>
      <c r="G39" s="168">
        <v>0.5</v>
      </c>
      <c r="H39" s="168">
        <v>0.5</v>
      </c>
      <c r="I39" s="169">
        <v>0.5</v>
      </c>
      <c r="K39" s="1160" t="s">
        <v>199</v>
      </c>
      <c r="L39" s="1161"/>
      <c r="M39" s="1161"/>
      <c r="N39" s="1162"/>
      <c r="O39" s="214">
        <f>SUM(O29,O31,O33,O35,O37)</f>
        <v>14.5</v>
      </c>
      <c r="P39" s="215">
        <f t="shared" ref="P39:T40" si="22">SUM(P29,P31,P33,P35,P37)</f>
        <v>14.5</v>
      </c>
      <c r="Q39" s="215">
        <f t="shared" si="22"/>
        <v>16.5</v>
      </c>
      <c r="R39" s="215">
        <f t="shared" si="22"/>
        <v>16.5</v>
      </c>
      <c r="S39" s="215">
        <f t="shared" si="22"/>
        <v>19.5</v>
      </c>
      <c r="T39" s="216">
        <f t="shared" si="22"/>
        <v>28.5</v>
      </c>
    </row>
    <row r="40" spans="1:20" ht="15.75" customHeight="1" thickBot="1">
      <c r="A40" s="1174"/>
      <c r="B40" s="335"/>
      <c r="C40" s="190" t="s">
        <v>157</v>
      </c>
      <c r="D40" s="191">
        <f t="shared" ref="D40:I40" si="23">SUM(D19:D39)</f>
        <v>12.5</v>
      </c>
      <c r="E40" s="187">
        <f t="shared" si="23"/>
        <v>9.5</v>
      </c>
      <c r="F40" s="187">
        <f t="shared" si="23"/>
        <v>11.5</v>
      </c>
      <c r="G40" s="187">
        <f t="shared" si="23"/>
        <v>13.5</v>
      </c>
      <c r="H40" s="187">
        <f t="shared" si="23"/>
        <v>9.5</v>
      </c>
      <c r="I40" s="188">
        <f t="shared" si="23"/>
        <v>9.5</v>
      </c>
      <c r="K40" s="1163"/>
      <c r="L40" s="1164"/>
      <c r="M40" s="1164"/>
      <c r="N40" s="1165"/>
      <c r="O40" s="177">
        <f>SUM(O30,O32,O34,O36,O38)</f>
        <v>4</v>
      </c>
      <c r="P40" s="179">
        <f t="shared" si="22"/>
        <v>4</v>
      </c>
      <c r="Q40" s="179">
        <f t="shared" si="22"/>
        <v>6.5</v>
      </c>
      <c r="R40" s="179">
        <f t="shared" si="22"/>
        <v>6.5</v>
      </c>
      <c r="S40" s="179">
        <f t="shared" si="22"/>
        <v>6.5</v>
      </c>
      <c r="T40" s="180">
        <f t="shared" si="22"/>
        <v>6.5</v>
      </c>
    </row>
    <row r="41" spans="1:20" ht="15.75" customHeight="1">
      <c r="A41" s="1219" t="s">
        <v>588</v>
      </c>
      <c r="B41" s="170">
        <v>6</v>
      </c>
      <c r="C41" s="189" t="s">
        <v>449</v>
      </c>
      <c r="D41" s="170">
        <v>4</v>
      </c>
      <c r="E41" s="173">
        <v>4</v>
      </c>
      <c r="F41" s="173">
        <v>4</v>
      </c>
      <c r="G41" s="173">
        <v>4</v>
      </c>
      <c r="H41" s="173">
        <v>4</v>
      </c>
      <c r="I41" s="174">
        <v>4</v>
      </c>
      <c r="K41" s="1197" t="s">
        <v>201</v>
      </c>
      <c r="L41" s="1198"/>
      <c r="M41" s="1198"/>
      <c r="N41" s="1199"/>
      <c r="O41" s="214">
        <f t="shared" ref="O41:T41" si="24">SUM(D11,D38,D48,D59)</f>
        <v>2.5</v>
      </c>
      <c r="P41" s="215">
        <f t="shared" si="24"/>
        <v>2.5</v>
      </c>
      <c r="Q41" s="215">
        <f t="shared" si="24"/>
        <v>2.5</v>
      </c>
      <c r="R41" s="215">
        <f t="shared" si="24"/>
        <v>2.5</v>
      </c>
      <c r="S41" s="215">
        <f t="shared" si="24"/>
        <v>4.5</v>
      </c>
      <c r="T41" s="216">
        <f t="shared" si="24"/>
        <v>4.5</v>
      </c>
    </row>
    <row r="42" spans="1:20" ht="15.75" customHeight="1" thickBot="1">
      <c r="A42" s="1220"/>
      <c r="B42" s="221">
        <v>9</v>
      </c>
      <c r="C42" s="222" t="s">
        <v>209</v>
      </c>
      <c r="D42" s="221"/>
      <c r="E42" s="223"/>
      <c r="F42" s="223"/>
      <c r="G42" s="223"/>
      <c r="H42" s="223">
        <v>3</v>
      </c>
      <c r="I42" s="224">
        <v>3</v>
      </c>
      <c r="K42" s="1166"/>
      <c r="L42" s="1167"/>
      <c r="M42" s="1167"/>
      <c r="N42" s="1168"/>
      <c r="O42" s="177">
        <v>0</v>
      </c>
      <c r="P42" s="179">
        <v>0</v>
      </c>
      <c r="Q42" s="179">
        <v>0</v>
      </c>
      <c r="R42" s="179">
        <v>0</v>
      </c>
      <c r="S42" s="179">
        <v>0</v>
      </c>
      <c r="T42" s="180">
        <v>0</v>
      </c>
    </row>
    <row r="43" spans="1:20" ht="15.75" customHeight="1">
      <c r="A43" s="1220"/>
      <c r="B43" s="166">
        <v>9</v>
      </c>
      <c r="C43" s="167" t="s">
        <v>305</v>
      </c>
      <c r="D43" s="166">
        <v>4</v>
      </c>
      <c r="E43" s="168">
        <v>4</v>
      </c>
      <c r="F43" s="168">
        <v>4</v>
      </c>
      <c r="G43" s="168">
        <v>4</v>
      </c>
      <c r="H43" s="168">
        <v>4</v>
      </c>
      <c r="I43" s="169">
        <v>4</v>
      </c>
      <c r="K43" s="1166" t="s">
        <v>202</v>
      </c>
      <c r="L43" s="1167"/>
      <c r="M43" s="1167"/>
      <c r="N43" s="1168"/>
      <c r="O43" s="214">
        <f t="shared" ref="O43:T43" si="25">SUM(D52)</f>
        <v>0</v>
      </c>
      <c r="P43" s="215">
        <f t="shared" si="25"/>
        <v>0</v>
      </c>
      <c r="Q43" s="215">
        <f t="shared" si="25"/>
        <v>0</v>
      </c>
      <c r="R43" s="215">
        <f t="shared" si="25"/>
        <v>0</v>
      </c>
      <c r="S43" s="215">
        <f t="shared" si="25"/>
        <v>0</v>
      </c>
      <c r="T43" s="216">
        <f t="shared" si="25"/>
        <v>2</v>
      </c>
    </row>
    <row r="44" spans="1:20" ht="15.75" customHeight="1" thickBot="1">
      <c r="A44" s="1220"/>
      <c r="B44" s="166">
        <v>9</v>
      </c>
      <c r="C44" s="167" t="s">
        <v>190</v>
      </c>
      <c r="D44" s="166">
        <v>5</v>
      </c>
      <c r="E44" s="168">
        <v>5</v>
      </c>
      <c r="F44" s="168">
        <v>5</v>
      </c>
      <c r="G44" s="168">
        <v>5</v>
      </c>
      <c r="H44" s="168">
        <v>5</v>
      </c>
      <c r="I44" s="169">
        <v>5</v>
      </c>
      <c r="K44" s="1166"/>
      <c r="L44" s="1167"/>
      <c r="M44" s="1167"/>
      <c r="N44" s="1168"/>
      <c r="O44" s="177">
        <f t="shared" ref="O44:T44" si="26">SUM(D71)</f>
        <v>0</v>
      </c>
      <c r="P44" s="179">
        <f t="shared" si="26"/>
        <v>0</v>
      </c>
      <c r="Q44" s="179">
        <f t="shared" si="26"/>
        <v>1.5</v>
      </c>
      <c r="R44" s="179">
        <f t="shared" si="26"/>
        <v>1.5</v>
      </c>
      <c r="S44" s="179">
        <f t="shared" si="26"/>
        <v>1.5</v>
      </c>
      <c r="T44" s="225">
        <f t="shared" si="26"/>
        <v>1.5</v>
      </c>
    </row>
    <row r="45" spans="1:20" ht="15.75" customHeight="1">
      <c r="A45" s="1220"/>
      <c r="B45" s="166">
        <v>10</v>
      </c>
      <c r="C45" s="167" t="s">
        <v>451</v>
      </c>
      <c r="D45" s="166"/>
      <c r="E45" s="168"/>
      <c r="F45" s="168"/>
      <c r="G45" s="168"/>
      <c r="H45" s="168"/>
      <c r="I45" s="169">
        <v>6</v>
      </c>
      <c r="K45" s="1166" t="s">
        <v>203</v>
      </c>
      <c r="L45" s="1167"/>
      <c r="M45" s="1167"/>
      <c r="N45" s="1168"/>
      <c r="O45" s="170">
        <f t="shared" ref="O45:T45" si="27">SUM(D12:D14,D60:D61,)</f>
        <v>1</v>
      </c>
      <c r="P45" s="173">
        <f t="shared" si="27"/>
        <v>1</v>
      </c>
      <c r="Q45" s="173">
        <f t="shared" si="27"/>
        <v>1</v>
      </c>
      <c r="R45" s="173">
        <f t="shared" si="27"/>
        <v>7</v>
      </c>
      <c r="S45" s="173">
        <f t="shared" si="27"/>
        <v>7</v>
      </c>
      <c r="T45" s="395">
        <f t="shared" si="27"/>
        <v>8</v>
      </c>
    </row>
    <row r="46" spans="1:20" ht="15.75" customHeight="1" thickBot="1">
      <c r="A46" s="1220"/>
      <c r="B46" s="166">
        <v>11</v>
      </c>
      <c r="C46" s="167" t="s">
        <v>452</v>
      </c>
      <c r="D46" s="166"/>
      <c r="E46" s="168"/>
      <c r="F46" s="168">
        <v>2</v>
      </c>
      <c r="G46" s="168">
        <v>2</v>
      </c>
      <c r="H46" s="168"/>
      <c r="I46" s="169"/>
      <c r="J46" s="160" t="s">
        <v>592</v>
      </c>
      <c r="K46" s="1169"/>
      <c r="L46" s="1170"/>
      <c r="M46" s="1170"/>
      <c r="N46" s="1171"/>
      <c r="O46" s="177">
        <f>D72</f>
        <v>3</v>
      </c>
      <c r="P46" s="179">
        <v>3</v>
      </c>
      <c r="Q46" s="179">
        <v>3</v>
      </c>
      <c r="R46" s="179">
        <v>3</v>
      </c>
      <c r="S46" s="179">
        <v>3</v>
      </c>
      <c r="T46" s="180">
        <v>3</v>
      </c>
    </row>
    <row r="47" spans="1:20" ht="15.75" customHeight="1">
      <c r="A47" s="1220"/>
      <c r="B47" s="166">
        <v>11</v>
      </c>
      <c r="C47" s="167" t="s">
        <v>450</v>
      </c>
      <c r="D47" s="166"/>
      <c r="E47" s="168"/>
      <c r="F47" s="168"/>
      <c r="G47" s="168"/>
      <c r="H47" s="168"/>
      <c r="I47" s="169">
        <v>3</v>
      </c>
      <c r="K47" s="1160" t="s">
        <v>205</v>
      </c>
      <c r="L47" s="1161"/>
      <c r="M47" s="1161"/>
      <c r="N47" s="1162"/>
      <c r="O47" s="214">
        <f>SUM(O41,O43,O45)</f>
        <v>3.5</v>
      </c>
      <c r="P47" s="215">
        <f t="shared" ref="P47:T48" si="28">SUM(P41,P43,P45)</f>
        <v>3.5</v>
      </c>
      <c r="Q47" s="215">
        <f t="shared" si="28"/>
        <v>3.5</v>
      </c>
      <c r="R47" s="215">
        <f t="shared" si="28"/>
        <v>9.5</v>
      </c>
      <c r="S47" s="215">
        <f t="shared" si="28"/>
        <v>11.5</v>
      </c>
      <c r="T47" s="216">
        <f t="shared" si="28"/>
        <v>14.5</v>
      </c>
    </row>
    <row r="48" spans="1:20" ht="15.75" customHeight="1" thickBot="1">
      <c r="A48" s="1220"/>
      <c r="B48" s="177">
        <v>1</v>
      </c>
      <c r="C48" s="178" t="s">
        <v>192</v>
      </c>
      <c r="D48" s="177"/>
      <c r="E48" s="179"/>
      <c r="F48" s="179"/>
      <c r="G48" s="179"/>
      <c r="H48" s="179">
        <v>2</v>
      </c>
      <c r="I48" s="180">
        <v>2</v>
      </c>
      <c r="J48" s="160" t="s">
        <v>593</v>
      </c>
      <c r="K48" s="1163"/>
      <c r="L48" s="1164"/>
      <c r="M48" s="1164"/>
      <c r="N48" s="1165"/>
      <c r="O48" s="177">
        <f>SUM(O42,O44,O46)</f>
        <v>3</v>
      </c>
      <c r="P48" s="179">
        <f t="shared" si="28"/>
        <v>3</v>
      </c>
      <c r="Q48" s="179">
        <f t="shared" si="28"/>
        <v>4.5</v>
      </c>
      <c r="R48" s="179">
        <f t="shared" si="28"/>
        <v>4.5</v>
      </c>
      <c r="S48" s="179">
        <f t="shared" si="28"/>
        <v>4.5</v>
      </c>
      <c r="T48" s="180">
        <f t="shared" si="28"/>
        <v>4.5</v>
      </c>
    </row>
    <row r="49" spans="1:20" ht="15.75" customHeight="1" thickBot="1">
      <c r="A49" s="1221"/>
      <c r="B49" s="162"/>
      <c r="C49" s="190" t="s">
        <v>157</v>
      </c>
      <c r="D49" s="183">
        <f t="shared" ref="D49:I49" si="29">SUM(D41:D48)</f>
        <v>13</v>
      </c>
      <c r="E49" s="184">
        <f t="shared" si="29"/>
        <v>13</v>
      </c>
      <c r="F49" s="184">
        <f t="shared" si="29"/>
        <v>15</v>
      </c>
      <c r="G49" s="184">
        <f t="shared" si="29"/>
        <v>15</v>
      </c>
      <c r="H49" s="184">
        <f t="shared" si="29"/>
        <v>18</v>
      </c>
      <c r="I49" s="185">
        <f t="shared" si="29"/>
        <v>27</v>
      </c>
      <c r="K49" s="1160" t="s">
        <v>207</v>
      </c>
      <c r="L49" s="1161"/>
      <c r="M49" s="1161"/>
      <c r="N49" s="1162"/>
      <c r="O49" s="214">
        <f t="shared" ref="O49:T50" si="30">SUM(O27,O39,O47)</f>
        <v>34</v>
      </c>
      <c r="P49" s="215">
        <f t="shared" si="30"/>
        <v>32</v>
      </c>
      <c r="Q49" s="215">
        <f t="shared" si="30"/>
        <v>36</v>
      </c>
      <c r="R49" s="215">
        <f t="shared" si="30"/>
        <v>44</v>
      </c>
      <c r="S49" s="215">
        <f t="shared" si="30"/>
        <v>55</v>
      </c>
      <c r="T49" s="216">
        <f t="shared" si="30"/>
        <v>70</v>
      </c>
    </row>
    <row r="50" spans="1:20" ht="15.75" customHeight="1" thickBot="1">
      <c r="A50" s="1172" t="s">
        <v>454</v>
      </c>
      <c r="B50" s="170">
        <v>5</v>
      </c>
      <c r="C50" s="189" t="s">
        <v>194</v>
      </c>
      <c r="D50" s="170"/>
      <c r="E50" s="173"/>
      <c r="F50" s="173"/>
      <c r="G50" s="173"/>
      <c r="H50" s="173"/>
      <c r="I50" s="174">
        <v>10</v>
      </c>
      <c r="J50" s="160" t="s">
        <v>590</v>
      </c>
      <c r="K50" s="1163"/>
      <c r="L50" s="1164"/>
      <c r="M50" s="1164"/>
      <c r="N50" s="1165"/>
      <c r="O50" s="177">
        <f t="shared" si="30"/>
        <v>12</v>
      </c>
      <c r="P50" s="179">
        <f t="shared" si="30"/>
        <v>12</v>
      </c>
      <c r="Q50" s="179">
        <f t="shared" si="30"/>
        <v>17.5</v>
      </c>
      <c r="R50" s="179">
        <f t="shared" si="30"/>
        <v>17.5</v>
      </c>
      <c r="S50" s="179">
        <f t="shared" si="30"/>
        <v>17.5</v>
      </c>
      <c r="T50" s="225">
        <f t="shared" si="30"/>
        <v>17.5</v>
      </c>
    </row>
    <row r="51" spans="1:20" ht="15.75" customHeight="1">
      <c r="A51" s="1210"/>
      <c r="B51" s="166">
        <v>6</v>
      </c>
      <c r="C51" s="167" t="s">
        <v>453</v>
      </c>
      <c r="D51" s="166"/>
      <c r="E51" s="168"/>
      <c r="F51" s="168"/>
      <c r="G51" s="168"/>
      <c r="H51" s="168">
        <v>7</v>
      </c>
      <c r="I51" s="169"/>
      <c r="J51" s="160" t="s">
        <v>591</v>
      </c>
    </row>
    <row r="52" spans="1:20" ht="15.75" customHeight="1" thickBot="1">
      <c r="A52" s="1210"/>
      <c r="B52" s="177">
        <v>2</v>
      </c>
      <c r="C52" s="178" t="s">
        <v>196</v>
      </c>
      <c r="D52" s="177"/>
      <c r="E52" s="179"/>
      <c r="F52" s="179"/>
      <c r="G52" s="179"/>
      <c r="H52" s="179"/>
      <c r="I52" s="180">
        <v>2</v>
      </c>
      <c r="K52" s="1228" t="s">
        <v>281</v>
      </c>
      <c r="L52" s="1228"/>
      <c r="M52" s="337" t="s">
        <v>595</v>
      </c>
    </row>
    <row r="53" spans="1:20" ht="15.75" customHeight="1" thickBot="1">
      <c r="A53" s="1211"/>
      <c r="B53" s="190"/>
      <c r="C53" s="190" t="s">
        <v>157</v>
      </c>
      <c r="D53" s="191">
        <f t="shared" ref="D53:I53" si="31">SUM(D50:D52)</f>
        <v>0</v>
      </c>
      <c r="E53" s="187">
        <f t="shared" si="31"/>
        <v>0</v>
      </c>
      <c r="F53" s="187">
        <f t="shared" si="31"/>
        <v>0</v>
      </c>
      <c r="G53" s="187">
        <f t="shared" si="31"/>
        <v>0</v>
      </c>
      <c r="H53" s="187">
        <f t="shared" si="31"/>
        <v>7</v>
      </c>
      <c r="I53" s="188">
        <f t="shared" si="31"/>
        <v>12</v>
      </c>
      <c r="K53" s="1200" t="s">
        <v>71</v>
      </c>
      <c r="L53" s="1201"/>
      <c r="M53" s="338" t="s">
        <v>596</v>
      </c>
      <c r="N53" s="339" t="s">
        <v>597</v>
      </c>
      <c r="O53" s="339" t="s">
        <v>23</v>
      </c>
      <c r="P53" s="339" t="s">
        <v>24</v>
      </c>
      <c r="Q53" s="339" t="s">
        <v>25</v>
      </c>
      <c r="R53" s="339" t="s">
        <v>26</v>
      </c>
      <c r="S53" s="339" t="s">
        <v>27</v>
      </c>
      <c r="T53" s="340" t="s">
        <v>28</v>
      </c>
    </row>
    <row r="54" spans="1:20" ht="15.75" customHeight="1">
      <c r="A54" s="1172" t="s">
        <v>198</v>
      </c>
      <c r="B54" s="221">
        <v>4</v>
      </c>
      <c r="C54" s="175" t="s">
        <v>455</v>
      </c>
      <c r="D54" s="176" t="s">
        <v>583</v>
      </c>
      <c r="E54" s="168">
        <v>1</v>
      </c>
      <c r="F54" s="168">
        <v>1</v>
      </c>
      <c r="G54" s="168">
        <v>1</v>
      </c>
      <c r="H54" s="168">
        <v>2</v>
      </c>
      <c r="I54" s="169">
        <v>2</v>
      </c>
      <c r="K54" s="1222"/>
      <c r="L54" s="1223"/>
      <c r="M54" s="341" t="s">
        <v>598</v>
      </c>
      <c r="N54" s="342"/>
      <c r="O54" s="343"/>
      <c r="P54" s="343"/>
      <c r="Q54" s="343"/>
      <c r="R54" s="343"/>
      <c r="S54" s="343"/>
      <c r="T54" s="344"/>
    </row>
    <row r="55" spans="1:20" ht="15.75" customHeight="1">
      <c r="A55" s="1210"/>
      <c r="B55" s="166">
        <v>7</v>
      </c>
      <c r="C55" s="175" t="s">
        <v>200</v>
      </c>
      <c r="D55" s="176">
        <v>0.5</v>
      </c>
      <c r="E55" s="168">
        <v>0.5</v>
      </c>
      <c r="F55" s="168">
        <v>0.5</v>
      </c>
      <c r="G55" s="168">
        <v>0.5</v>
      </c>
      <c r="H55" s="168">
        <v>0.5</v>
      </c>
      <c r="I55" s="169">
        <v>0.5</v>
      </c>
      <c r="J55" s="217"/>
      <c r="K55" s="1195" t="s">
        <v>599</v>
      </c>
      <c r="L55" s="1196"/>
      <c r="M55" s="346" t="s">
        <v>600</v>
      </c>
      <c r="N55" s="347" t="s">
        <v>601</v>
      </c>
      <c r="O55" s="348"/>
      <c r="P55" s="348"/>
      <c r="Q55" s="348"/>
      <c r="R55" s="348"/>
      <c r="S55" s="348"/>
      <c r="T55" s="349"/>
    </row>
    <row r="56" spans="1:20" ht="15.75" customHeight="1">
      <c r="A56" s="1210"/>
      <c r="B56" s="166">
        <v>8</v>
      </c>
      <c r="C56" s="175" t="s">
        <v>200</v>
      </c>
      <c r="D56" s="176">
        <v>1</v>
      </c>
      <c r="E56" s="168">
        <v>1</v>
      </c>
      <c r="F56" s="168">
        <v>1</v>
      </c>
      <c r="G56" s="168">
        <v>1</v>
      </c>
      <c r="H56" s="168">
        <v>1</v>
      </c>
      <c r="I56" s="169">
        <v>1</v>
      </c>
      <c r="J56" s="217"/>
      <c r="K56" s="1195" t="s">
        <v>602</v>
      </c>
      <c r="L56" s="1196"/>
      <c r="M56" s="346" t="s">
        <v>603</v>
      </c>
      <c r="N56" s="347" t="s">
        <v>604</v>
      </c>
      <c r="O56" s="348"/>
      <c r="P56" s="348"/>
      <c r="Q56" s="348"/>
      <c r="R56" s="348"/>
      <c r="S56" s="348"/>
      <c r="T56" s="349"/>
    </row>
    <row r="57" spans="1:20" ht="15.75" customHeight="1">
      <c r="A57" s="1210"/>
      <c r="B57" s="166">
        <v>9</v>
      </c>
      <c r="C57" s="175" t="s">
        <v>204</v>
      </c>
      <c r="D57" s="176"/>
      <c r="E57" s="168"/>
      <c r="F57" s="168"/>
      <c r="G57" s="168"/>
      <c r="H57" s="168">
        <v>2</v>
      </c>
      <c r="I57" s="169">
        <v>2</v>
      </c>
      <c r="J57" s="218"/>
      <c r="K57" s="1195" t="s">
        <v>605</v>
      </c>
      <c r="L57" s="1196"/>
      <c r="M57" s="346" t="s">
        <v>631</v>
      </c>
      <c r="N57" s="347" t="s">
        <v>606</v>
      </c>
      <c r="O57" s="348"/>
      <c r="P57" s="348"/>
      <c r="Q57" s="348"/>
      <c r="R57" s="348"/>
      <c r="S57" s="348"/>
      <c r="T57" s="349"/>
    </row>
    <row r="58" spans="1:20" ht="15.75" customHeight="1">
      <c r="A58" s="1210"/>
      <c r="B58" s="166">
        <v>12</v>
      </c>
      <c r="C58" s="175" t="s">
        <v>200</v>
      </c>
      <c r="D58" s="176">
        <v>0.5</v>
      </c>
      <c r="E58" s="168">
        <v>0.5</v>
      </c>
      <c r="F58" s="168">
        <v>0.5</v>
      </c>
      <c r="G58" s="168">
        <v>0.5</v>
      </c>
      <c r="H58" s="168">
        <v>0.5</v>
      </c>
      <c r="I58" s="169">
        <v>0.5</v>
      </c>
      <c r="J58" s="218"/>
      <c r="K58" s="1195" t="s">
        <v>607</v>
      </c>
      <c r="L58" s="1196"/>
      <c r="M58" s="346" t="s">
        <v>608</v>
      </c>
      <c r="N58" s="347" t="s">
        <v>604</v>
      </c>
      <c r="O58" s="348"/>
      <c r="P58" s="348"/>
      <c r="Q58" s="348"/>
      <c r="R58" s="348"/>
      <c r="S58" s="348"/>
      <c r="T58" s="349"/>
    </row>
    <row r="59" spans="1:20" ht="15.75" customHeight="1">
      <c r="A59" s="1210"/>
      <c r="B59" s="166">
        <v>1</v>
      </c>
      <c r="C59" s="175" t="s">
        <v>200</v>
      </c>
      <c r="D59" s="176">
        <v>1</v>
      </c>
      <c r="E59" s="168">
        <v>1</v>
      </c>
      <c r="F59" s="168">
        <v>1</v>
      </c>
      <c r="G59" s="168">
        <v>1</v>
      </c>
      <c r="H59" s="168">
        <v>1</v>
      </c>
      <c r="I59" s="169">
        <v>1</v>
      </c>
      <c r="J59" s="218"/>
      <c r="K59" s="1195"/>
      <c r="L59" s="1196"/>
      <c r="M59" s="346" t="s">
        <v>609</v>
      </c>
      <c r="N59" s="347" t="s">
        <v>610</v>
      </c>
      <c r="O59" s="348"/>
      <c r="P59" s="348"/>
      <c r="Q59" s="348"/>
      <c r="R59" s="348"/>
      <c r="S59" s="348"/>
      <c r="T59" s="349"/>
    </row>
    <row r="60" spans="1:20" ht="15.75" customHeight="1">
      <c r="A60" s="1210"/>
      <c r="B60" s="166">
        <v>3</v>
      </c>
      <c r="C60" s="175" t="s">
        <v>206</v>
      </c>
      <c r="D60" s="176"/>
      <c r="E60" s="168"/>
      <c r="F60" s="168"/>
      <c r="G60" s="168"/>
      <c r="H60" s="168"/>
      <c r="I60" s="169">
        <v>2</v>
      </c>
      <c r="J60" s="218"/>
      <c r="K60" s="1195" t="s">
        <v>611</v>
      </c>
      <c r="L60" s="1196"/>
      <c r="M60" s="346" t="s">
        <v>632</v>
      </c>
      <c r="N60" s="347" t="s">
        <v>604</v>
      </c>
      <c r="O60" s="348"/>
      <c r="P60" s="348"/>
      <c r="Q60" s="348"/>
      <c r="R60" s="348"/>
      <c r="S60" s="348"/>
      <c r="T60" s="349"/>
    </row>
    <row r="61" spans="1:20" ht="15.75" customHeight="1">
      <c r="A61" s="1210"/>
      <c r="B61" s="166">
        <v>3</v>
      </c>
      <c r="C61" s="175" t="s">
        <v>208</v>
      </c>
      <c r="D61" s="176"/>
      <c r="E61" s="168"/>
      <c r="F61" s="168"/>
      <c r="G61" s="168">
        <v>1</v>
      </c>
      <c r="H61" s="168">
        <v>1</v>
      </c>
      <c r="I61" s="169">
        <v>1</v>
      </c>
      <c r="K61" s="345"/>
      <c r="L61" s="381"/>
      <c r="M61" s="346" t="s">
        <v>674</v>
      </c>
      <c r="N61" s="347" t="s">
        <v>675</v>
      </c>
      <c r="O61" s="348"/>
      <c r="P61" s="348"/>
      <c r="Q61" s="348"/>
      <c r="R61" s="348"/>
      <c r="S61" s="348"/>
      <c r="T61" s="349"/>
    </row>
    <row r="62" spans="1:20" ht="15.75" customHeight="1" thickBot="1">
      <c r="A62" s="1211"/>
      <c r="B62" s="190"/>
      <c r="C62" s="219" t="s">
        <v>157</v>
      </c>
      <c r="D62" s="220">
        <f t="shared" ref="D62:I62" si="32">SUM(D54:D61)</f>
        <v>3</v>
      </c>
      <c r="E62" s="187">
        <f t="shared" si="32"/>
        <v>4</v>
      </c>
      <c r="F62" s="187">
        <f t="shared" si="32"/>
        <v>4</v>
      </c>
      <c r="G62" s="187">
        <f t="shared" si="32"/>
        <v>5</v>
      </c>
      <c r="H62" s="187">
        <f t="shared" si="32"/>
        <v>8</v>
      </c>
      <c r="I62" s="188">
        <f t="shared" si="32"/>
        <v>10</v>
      </c>
      <c r="K62" s="1195"/>
      <c r="L62" s="1196"/>
      <c r="M62" s="341" t="s">
        <v>612</v>
      </c>
      <c r="N62" s="350"/>
      <c r="O62" s="351"/>
      <c r="P62" s="351"/>
      <c r="Q62" s="351"/>
      <c r="R62" s="351"/>
      <c r="S62" s="351"/>
      <c r="T62" s="352"/>
    </row>
    <row r="63" spans="1:20" ht="15.75" customHeight="1" thickBot="1">
      <c r="A63" s="330"/>
      <c r="K63" s="1212" t="s">
        <v>611</v>
      </c>
      <c r="L63" s="1213"/>
      <c r="M63" s="336" t="s">
        <v>613</v>
      </c>
      <c r="N63" s="353" t="s">
        <v>633</v>
      </c>
      <c r="O63" s="351"/>
      <c r="P63" s="351"/>
      <c r="Q63" s="351"/>
      <c r="R63" s="351"/>
      <c r="S63" s="351"/>
      <c r="T63" s="352"/>
    </row>
    <row r="64" spans="1:20" ht="15.75" customHeight="1" thickBot="1">
      <c r="A64" s="1181" t="s">
        <v>132</v>
      </c>
      <c r="B64" s="1182"/>
      <c r="C64" s="1183"/>
      <c r="D64" s="163" t="s">
        <v>133</v>
      </c>
      <c r="E64" s="164" t="s">
        <v>134</v>
      </c>
      <c r="F64" s="164" t="s">
        <v>135</v>
      </c>
      <c r="G64" s="164" t="s">
        <v>136</v>
      </c>
      <c r="H64" s="164" t="s">
        <v>137</v>
      </c>
      <c r="I64" s="165" t="s">
        <v>138</v>
      </c>
      <c r="K64" s="1212" t="s">
        <v>614</v>
      </c>
      <c r="L64" s="1213"/>
      <c r="M64" s="336" t="s">
        <v>615</v>
      </c>
      <c r="N64" s="353" t="s">
        <v>616</v>
      </c>
      <c r="O64" s="351"/>
      <c r="P64" s="351"/>
      <c r="Q64" s="351"/>
      <c r="R64" s="351"/>
      <c r="S64" s="351"/>
      <c r="T64" s="352"/>
    </row>
    <row r="65" spans="1:20" ht="15.75" customHeight="1">
      <c r="A65" s="1187" t="s">
        <v>142</v>
      </c>
      <c r="B65" s="170">
        <v>4</v>
      </c>
      <c r="C65" s="171" t="s">
        <v>143</v>
      </c>
      <c r="D65" s="172">
        <v>1</v>
      </c>
      <c r="E65" s="173">
        <v>1</v>
      </c>
      <c r="F65" s="173">
        <v>1</v>
      </c>
      <c r="G65" s="173">
        <v>1</v>
      </c>
      <c r="H65" s="173">
        <v>1</v>
      </c>
      <c r="I65" s="174">
        <v>1</v>
      </c>
      <c r="K65" s="1226"/>
      <c r="L65" s="1227"/>
      <c r="M65" s="354" t="s">
        <v>617</v>
      </c>
      <c r="N65" s="353"/>
      <c r="O65" s="351"/>
      <c r="P65" s="351"/>
      <c r="Q65" s="351"/>
      <c r="R65" s="351"/>
      <c r="S65" s="351"/>
      <c r="T65" s="352"/>
    </row>
    <row r="66" spans="1:20" ht="15.75" customHeight="1">
      <c r="A66" s="1188"/>
      <c r="B66" s="166">
        <v>5</v>
      </c>
      <c r="C66" s="175" t="s">
        <v>145</v>
      </c>
      <c r="D66" s="176"/>
      <c r="E66" s="168"/>
      <c r="F66" s="168">
        <v>1.5</v>
      </c>
      <c r="G66" s="168">
        <v>1.5</v>
      </c>
      <c r="H66" s="168">
        <v>1.5</v>
      </c>
      <c r="I66" s="169">
        <v>1.5</v>
      </c>
      <c r="K66" s="1224" t="s">
        <v>618</v>
      </c>
      <c r="L66" s="1225"/>
      <c r="M66" s="336" t="s">
        <v>619</v>
      </c>
      <c r="N66" s="353" t="s">
        <v>620</v>
      </c>
      <c r="O66" s="351">
        <v>5</v>
      </c>
      <c r="P66" s="351">
        <v>5</v>
      </c>
      <c r="Q66" s="351">
        <v>5</v>
      </c>
      <c r="R66" s="351">
        <v>5</v>
      </c>
      <c r="S66" s="351">
        <v>5</v>
      </c>
      <c r="T66" s="352">
        <v>5</v>
      </c>
    </row>
    <row r="67" spans="1:20" ht="14.25" customHeight="1">
      <c r="A67" s="1188"/>
      <c r="B67" s="166">
        <v>6</v>
      </c>
      <c r="C67" s="175" t="s">
        <v>594</v>
      </c>
      <c r="D67" s="176">
        <v>4</v>
      </c>
      <c r="E67" s="168">
        <v>4</v>
      </c>
      <c r="F67" s="168">
        <v>4</v>
      </c>
      <c r="G67" s="168">
        <v>4</v>
      </c>
      <c r="H67" s="168">
        <v>4</v>
      </c>
      <c r="I67" s="169">
        <v>4</v>
      </c>
      <c r="K67" s="1214" t="s">
        <v>618</v>
      </c>
      <c r="L67" s="1216"/>
      <c r="M67" s="336" t="s">
        <v>621</v>
      </c>
      <c r="N67" s="355" t="s">
        <v>704</v>
      </c>
      <c r="O67" s="391">
        <v>5</v>
      </c>
      <c r="P67" s="391">
        <v>5</v>
      </c>
      <c r="Q67" s="391">
        <v>5</v>
      </c>
      <c r="R67" s="391">
        <v>5</v>
      </c>
      <c r="S67" s="391">
        <v>5</v>
      </c>
      <c r="T67" s="396">
        <v>5</v>
      </c>
    </row>
    <row r="68" spans="1:20" ht="15.75" customHeight="1">
      <c r="A68" s="1188"/>
      <c r="B68" s="166">
        <v>9</v>
      </c>
      <c r="C68" s="175" t="s">
        <v>589</v>
      </c>
      <c r="D68" s="176">
        <v>4</v>
      </c>
      <c r="E68" s="176">
        <v>4</v>
      </c>
      <c r="F68" s="176">
        <v>4</v>
      </c>
      <c r="G68" s="176">
        <v>4</v>
      </c>
      <c r="H68" s="176">
        <v>4</v>
      </c>
      <c r="I68" s="169">
        <v>4</v>
      </c>
      <c r="K68" s="1214" t="s">
        <v>618</v>
      </c>
      <c r="L68" s="1216"/>
      <c r="M68" s="336" t="s">
        <v>622</v>
      </c>
      <c r="N68" s="353" t="s">
        <v>623</v>
      </c>
      <c r="O68" s="1207" t="s">
        <v>624</v>
      </c>
      <c r="P68" s="1208"/>
      <c r="Q68" s="1208"/>
      <c r="R68" s="1208"/>
      <c r="S68" s="1208"/>
      <c r="T68" s="1209"/>
    </row>
    <row r="69" spans="1:20" ht="15.75" customHeight="1">
      <c r="A69" s="1188"/>
      <c r="B69" s="166">
        <v>12</v>
      </c>
      <c r="C69" s="175" t="s">
        <v>152</v>
      </c>
      <c r="D69" s="176"/>
      <c r="E69" s="168"/>
      <c r="F69" s="168">
        <v>2</v>
      </c>
      <c r="G69" s="168">
        <v>2</v>
      </c>
      <c r="H69" s="168">
        <v>2</v>
      </c>
      <c r="I69" s="169">
        <v>2</v>
      </c>
      <c r="K69" s="1214" t="s">
        <v>618</v>
      </c>
      <c r="L69" s="1216"/>
      <c r="M69" s="336" t="s">
        <v>625</v>
      </c>
      <c r="N69" s="353" t="s">
        <v>626</v>
      </c>
      <c r="O69" s="351">
        <v>1</v>
      </c>
      <c r="P69" s="351">
        <v>1</v>
      </c>
      <c r="Q69" s="351">
        <v>1</v>
      </c>
      <c r="R69" s="351">
        <v>1</v>
      </c>
      <c r="S69" s="351">
        <v>1</v>
      </c>
      <c r="T69" s="397">
        <v>1</v>
      </c>
    </row>
    <row r="70" spans="1:20" ht="15.75" customHeight="1">
      <c r="A70" s="1188"/>
      <c r="B70" s="166">
        <v>12</v>
      </c>
      <c r="C70" s="175" t="s">
        <v>153</v>
      </c>
      <c r="D70" s="176"/>
      <c r="E70" s="168"/>
      <c r="F70" s="168">
        <v>0.5</v>
      </c>
      <c r="G70" s="168">
        <v>0.5</v>
      </c>
      <c r="H70" s="168">
        <v>0.5</v>
      </c>
      <c r="I70" s="169">
        <v>0.5</v>
      </c>
      <c r="K70" s="1214" t="s">
        <v>618</v>
      </c>
      <c r="L70" s="1216"/>
      <c r="M70" s="336" t="s">
        <v>627</v>
      </c>
      <c r="N70" s="353" t="s">
        <v>628</v>
      </c>
      <c r="O70" s="351">
        <v>1</v>
      </c>
      <c r="P70" s="351">
        <v>1</v>
      </c>
      <c r="Q70" s="351">
        <v>1</v>
      </c>
      <c r="R70" s="351">
        <v>1</v>
      </c>
      <c r="S70" s="351">
        <v>1</v>
      </c>
      <c r="T70" s="359">
        <v>1</v>
      </c>
    </row>
    <row r="71" spans="1:20" ht="15.75" customHeight="1">
      <c r="A71" s="1188"/>
      <c r="B71" s="166">
        <v>2</v>
      </c>
      <c r="C71" s="175" t="s">
        <v>145</v>
      </c>
      <c r="D71" s="176"/>
      <c r="E71" s="168"/>
      <c r="F71" s="168">
        <v>1.5</v>
      </c>
      <c r="G71" s="168">
        <v>1.5</v>
      </c>
      <c r="H71" s="168">
        <v>1.5</v>
      </c>
      <c r="I71" s="169">
        <v>1.5</v>
      </c>
      <c r="K71" s="1214" t="s">
        <v>618</v>
      </c>
      <c r="L71" s="1215"/>
      <c r="M71" s="336" t="s">
        <v>629</v>
      </c>
      <c r="N71" s="353" t="s">
        <v>630</v>
      </c>
      <c r="O71" s="351">
        <v>1</v>
      </c>
      <c r="P71" s="351">
        <v>1</v>
      </c>
      <c r="Q71" s="351">
        <v>1</v>
      </c>
      <c r="R71" s="351">
        <v>1</v>
      </c>
      <c r="S71" s="351">
        <v>1</v>
      </c>
      <c r="T71" s="359">
        <v>1</v>
      </c>
    </row>
    <row r="72" spans="1:20" ht="15.75" customHeight="1" thickBot="1">
      <c r="A72" s="1188"/>
      <c r="B72" s="181">
        <v>3</v>
      </c>
      <c r="C72" s="182" t="s">
        <v>156</v>
      </c>
      <c r="D72" s="181">
        <v>3</v>
      </c>
      <c r="E72" s="179">
        <v>3</v>
      </c>
      <c r="F72" s="179">
        <v>3</v>
      </c>
      <c r="G72" s="179">
        <v>3</v>
      </c>
      <c r="H72" s="179">
        <v>3</v>
      </c>
      <c r="I72" s="180">
        <v>3</v>
      </c>
      <c r="K72" s="1214" t="s">
        <v>611</v>
      </c>
      <c r="L72" s="1215"/>
      <c r="M72" s="336" t="s">
        <v>730</v>
      </c>
      <c r="N72" s="353" t="s">
        <v>731</v>
      </c>
      <c r="O72" s="351"/>
      <c r="P72" s="351"/>
      <c r="Q72" s="351"/>
      <c r="R72" s="351"/>
      <c r="S72" s="351"/>
      <c r="T72" s="359">
        <v>1</v>
      </c>
    </row>
    <row r="73" spans="1:20" ht="15.75" customHeight="1" thickBot="1">
      <c r="A73" s="1174"/>
      <c r="B73" s="331"/>
      <c r="C73" s="186" t="s">
        <v>158</v>
      </c>
      <c r="D73" s="163">
        <f t="shared" ref="D73:I73" si="33">SUM(D65:D72)</f>
        <v>12</v>
      </c>
      <c r="E73" s="187">
        <f t="shared" si="33"/>
        <v>12</v>
      </c>
      <c r="F73" s="187">
        <f t="shared" si="33"/>
        <v>17.5</v>
      </c>
      <c r="G73" s="187">
        <f t="shared" si="33"/>
        <v>17.5</v>
      </c>
      <c r="H73" s="187">
        <f t="shared" si="33"/>
        <v>17.5</v>
      </c>
      <c r="I73" s="188">
        <f t="shared" si="33"/>
        <v>17.5</v>
      </c>
      <c r="K73" s="1214" t="s">
        <v>733</v>
      </c>
      <c r="L73" s="1215"/>
      <c r="M73" s="336" t="s">
        <v>732</v>
      </c>
      <c r="N73" s="353" t="s">
        <v>731</v>
      </c>
      <c r="O73" s="351"/>
      <c r="P73" s="351"/>
      <c r="Q73" s="351"/>
      <c r="R73" s="351"/>
      <c r="S73" s="351"/>
      <c r="T73" s="359">
        <v>1</v>
      </c>
    </row>
    <row r="74" spans="1:20" ht="15.75" customHeight="1" thickBot="1">
      <c r="D74" s="160"/>
      <c r="E74" s="160"/>
      <c r="F74" s="160"/>
      <c r="G74" s="160"/>
      <c r="H74" s="160"/>
      <c r="I74" s="160"/>
      <c r="K74" s="1217" t="s">
        <v>701</v>
      </c>
      <c r="L74" s="1218"/>
      <c r="M74" s="356" t="s">
        <v>702</v>
      </c>
      <c r="N74" s="357" t="s">
        <v>703</v>
      </c>
      <c r="O74" s="358"/>
      <c r="P74" s="358"/>
      <c r="Q74" s="358"/>
      <c r="R74" s="358"/>
      <c r="S74" s="358"/>
      <c r="T74" s="360">
        <v>29</v>
      </c>
    </row>
    <row r="75" spans="1:20" ht="15.75" customHeight="1">
      <c r="K75" s="390"/>
      <c r="L75" s="390"/>
      <c r="M75" s="353"/>
      <c r="N75" s="353"/>
      <c r="O75" s="353"/>
      <c r="P75" s="353"/>
      <c r="Q75" s="353"/>
      <c r="R75" s="353"/>
      <c r="S75" s="353"/>
      <c r="T75" s="353"/>
    </row>
  </sheetData>
  <mergeCells count="65">
    <mergeCell ref="K72:L72"/>
    <mergeCell ref="K73:L73"/>
    <mergeCell ref="K74:L74"/>
    <mergeCell ref="A41:A49"/>
    <mergeCell ref="A50:A53"/>
    <mergeCell ref="K69:L69"/>
    <mergeCell ref="K68:L68"/>
    <mergeCell ref="K54:L54"/>
    <mergeCell ref="K67:L67"/>
    <mergeCell ref="K66:L66"/>
    <mergeCell ref="K65:L65"/>
    <mergeCell ref="K59:L59"/>
    <mergeCell ref="K58:L58"/>
    <mergeCell ref="K57:L57"/>
    <mergeCell ref="K56:L56"/>
    <mergeCell ref="K52:L52"/>
    <mergeCell ref="K16:T16"/>
    <mergeCell ref="M17:T17"/>
    <mergeCell ref="A64:C64"/>
    <mergeCell ref="A65:A73"/>
    <mergeCell ref="O68:T68"/>
    <mergeCell ref="A54:A62"/>
    <mergeCell ref="K55:L55"/>
    <mergeCell ref="K64:L64"/>
    <mergeCell ref="K63:L63"/>
    <mergeCell ref="K62:L62"/>
    <mergeCell ref="K49:N50"/>
    <mergeCell ref="K47:N48"/>
    <mergeCell ref="K45:N46"/>
    <mergeCell ref="K19:N20"/>
    <mergeCell ref="K71:L71"/>
    <mergeCell ref="K70:L70"/>
    <mergeCell ref="K12:N12"/>
    <mergeCell ref="K14:N14"/>
    <mergeCell ref="A1:T1"/>
    <mergeCell ref="P2:T2"/>
    <mergeCell ref="A3:C3"/>
    <mergeCell ref="K3:T3"/>
    <mergeCell ref="K4:M4"/>
    <mergeCell ref="K60:L60"/>
    <mergeCell ref="K31:N32"/>
    <mergeCell ref="K29:N30"/>
    <mergeCell ref="K43:N44"/>
    <mergeCell ref="K41:N42"/>
    <mergeCell ref="K39:N40"/>
    <mergeCell ref="K37:N38"/>
    <mergeCell ref="K35:N36"/>
    <mergeCell ref="K33:N34"/>
    <mergeCell ref="K53:L53"/>
    <mergeCell ref="K27:N28"/>
    <mergeCell ref="K25:N26"/>
    <mergeCell ref="A4:A15"/>
    <mergeCell ref="K7:N7"/>
    <mergeCell ref="K6:N6"/>
    <mergeCell ref="K5:N5"/>
    <mergeCell ref="K18:N18"/>
    <mergeCell ref="K10:N10"/>
    <mergeCell ref="K9:N9"/>
    <mergeCell ref="K8:N8"/>
    <mergeCell ref="A16:A17"/>
    <mergeCell ref="A18:A40"/>
    <mergeCell ref="K11:N11"/>
    <mergeCell ref="K13:N13"/>
    <mergeCell ref="K23:N24"/>
    <mergeCell ref="K21:N22"/>
  </mergeCells>
  <phoneticPr fontId="1"/>
  <pageMargins left="0.78740157480314965" right="0.39370078740157483" top="0.78740157480314965" bottom="0.78740157480314965" header="0.31496062992125984" footer="0.31496062992125984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0000"/>
    <pageSetUpPr fitToPage="1"/>
  </sheetPr>
  <dimension ref="B2:W61"/>
  <sheetViews>
    <sheetView zoomScale="75" zoomScaleNormal="75" workbookViewId="0">
      <selection activeCell="N16" sqref="N16"/>
    </sheetView>
  </sheetViews>
  <sheetFormatPr defaultColWidth="9" defaultRowHeight="13.5"/>
  <cols>
    <col min="1" max="1" width="3.125" style="303" customWidth="1"/>
    <col min="2" max="2" width="8.375" style="303" customWidth="1"/>
    <col min="3" max="5" width="8.625" style="303" customWidth="1"/>
    <col min="6" max="7" width="9.125" style="303" customWidth="1"/>
    <col min="8" max="8" width="8.875" style="303" customWidth="1"/>
    <col min="9" max="10" width="9.125" style="303" customWidth="1"/>
    <col min="11" max="11" width="8.625" style="303" customWidth="1"/>
    <col min="12" max="13" width="9.125" style="303" customWidth="1"/>
    <col min="14" max="14" width="8.625" style="303" customWidth="1"/>
    <col min="15" max="16" width="9.125" style="303" customWidth="1"/>
    <col min="17" max="17" width="8.625" style="303" customWidth="1"/>
    <col min="18" max="19" width="9.125" style="303" customWidth="1"/>
    <col min="20" max="20" width="8.625" style="303" customWidth="1"/>
    <col min="21" max="22" width="9.125" style="303" customWidth="1"/>
    <col min="23" max="23" width="36.875" style="303" customWidth="1"/>
    <col min="24" max="16384" width="9" style="303"/>
  </cols>
  <sheetData>
    <row r="2" spans="2:23" ht="21" customHeight="1">
      <c r="B2" s="366" t="s">
        <v>655</v>
      </c>
      <c r="C2" s="366"/>
      <c r="D2" s="366"/>
      <c r="T2" s="1231">
        <f ca="1">TODAY()</f>
        <v>45770</v>
      </c>
      <c r="U2" s="1231"/>
      <c r="V2" s="367"/>
      <c r="W2" s="368"/>
    </row>
    <row r="4" spans="2:23" ht="21.75" customHeight="1">
      <c r="B4" s="1229"/>
      <c r="C4" s="1232" t="s">
        <v>656</v>
      </c>
      <c r="D4" s="1229" t="s">
        <v>657</v>
      </c>
      <c r="E4" s="1234" t="s">
        <v>658</v>
      </c>
      <c r="F4" s="1235"/>
      <c r="G4" s="1236"/>
      <c r="H4" s="1237" t="s">
        <v>659</v>
      </c>
      <c r="I4" s="1238"/>
      <c r="J4" s="1239"/>
      <c r="K4" s="1240" t="s">
        <v>660</v>
      </c>
      <c r="L4" s="1241"/>
      <c r="M4" s="1242"/>
      <c r="N4" s="1243" t="s">
        <v>661</v>
      </c>
      <c r="O4" s="1244"/>
      <c r="P4" s="1245"/>
      <c r="Q4" s="1246" t="s">
        <v>662</v>
      </c>
      <c r="R4" s="1247"/>
      <c r="S4" s="1248"/>
      <c r="T4" s="1249" t="s">
        <v>663</v>
      </c>
      <c r="U4" s="1250"/>
      <c r="V4" s="1251"/>
      <c r="W4" s="1229" t="s">
        <v>664</v>
      </c>
    </row>
    <row r="5" spans="2:23" ht="31.5" customHeight="1">
      <c r="B5" s="1230"/>
      <c r="C5" s="1233"/>
      <c r="D5" s="1230"/>
      <c r="E5" s="369" t="s">
        <v>665</v>
      </c>
      <c r="F5" s="370" t="s">
        <v>666</v>
      </c>
      <c r="G5" s="370" t="s">
        <v>667</v>
      </c>
      <c r="H5" s="369" t="s">
        <v>665</v>
      </c>
      <c r="I5" s="370" t="s">
        <v>666</v>
      </c>
      <c r="J5" s="370" t="s">
        <v>667</v>
      </c>
      <c r="K5" s="369" t="s">
        <v>665</v>
      </c>
      <c r="L5" s="370" t="s">
        <v>666</v>
      </c>
      <c r="M5" s="370" t="s">
        <v>667</v>
      </c>
      <c r="N5" s="369" t="s">
        <v>665</v>
      </c>
      <c r="O5" s="370" t="s">
        <v>666</v>
      </c>
      <c r="P5" s="370" t="s">
        <v>667</v>
      </c>
      <c r="Q5" s="369" t="s">
        <v>665</v>
      </c>
      <c r="R5" s="370" t="s">
        <v>666</v>
      </c>
      <c r="S5" s="370" t="s">
        <v>667</v>
      </c>
      <c r="T5" s="371" t="s">
        <v>665</v>
      </c>
      <c r="U5" s="372" t="s">
        <v>666</v>
      </c>
      <c r="V5" s="370" t="s">
        <v>667</v>
      </c>
      <c r="W5" s="1230"/>
    </row>
    <row r="6" spans="2:23" ht="45" customHeight="1">
      <c r="B6" s="373" t="s">
        <v>668</v>
      </c>
      <c r="C6" s="404">
        <v>15</v>
      </c>
      <c r="D6" s="374"/>
      <c r="E6" s="374">
        <v>11</v>
      </c>
      <c r="F6" s="374">
        <v>51</v>
      </c>
      <c r="G6" s="375">
        <f>E6*F6</f>
        <v>561</v>
      </c>
      <c r="H6" s="374">
        <v>15</v>
      </c>
      <c r="I6" s="374">
        <v>31</v>
      </c>
      <c r="J6" s="375">
        <f>H6*I6</f>
        <v>465</v>
      </c>
      <c r="K6" s="374">
        <v>15</v>
      </c>
      <c r="L6" s="374">
        <v>53</v>
      </c>
      <c r="M6" s="375">
        <f>K6*L6</f>
        <v>795</v>
      </c>
      <c r="N6" s="374">
        <v>15</v>
      </c>
      <c r="O6" s="374">
        <v>53</v>
      </c>
      <c r="P6" s="375">
        <f>N6*O6</f>
        <v>795</v>
      </c>
      <c r="Q6" s="374">
        <v>15</v>
      </c>
      <c r="R6" s="374">
        <v>48</v>
      </c>
      <c r="S6" s="375">
        <f>Q6*R6</f>
        <v>720</v>
      </c>
      <c r="T6" s="374">
        <v>15</v>
      </c>
      <c r="U6" s="374">
        <v>49</v>
      </c>
      <c r="V6" s="375">
        <f>T6*U6</f>
        <v>735</v>
      </c>
      <c r="W6" s="376" t="s">
        <v>669</v>
      </c>
    </row>
    <row r="7" spans="2:23" ht="45" customHeight="1">
      <c r="B7" s="369" t="s">
        <v>1</v>
      </c>
      <c r="C7" s="404">
        <v>18</v>
      </c>
      <c r="D7" s="374"/>
      <c r="E7" s="374">
        <v>18</v>
      </c>
      <c r="F7" s="374">
        <v>51</v>
      </c>
      <c r="G7" s="375">
        <f t="shared" ref="G7:G17" si="0">E7*F7</f>
        <v>918</v>
      </c>
      <c r="H7" s="374">
        <v>18</v>
      </c>
      <c r="I7" s="374">
        <v>31</v>
      </c>
      <c r="J7" s="375">
        <f t="shared" ref="J7:J17" si="1">H7*I7</f>
        <v>558</v>
      </c>
      <c r="K7" s="374">
        <v>18</v>
      </c>
      <c r="L7" s="374">
        <v>53</v>
      </c>
      <c r="M7" s="375">
        <f t="shared" ref="M7:M17" si="2">K7*L7</f>
        <v>954</v>
      </c>
      <c r="N7" s="374">
        <v>18</v>
      </c>
      <c r="O7" s="374">
        <v>53</v>
      </c>
      <c r="P7" s="375">
        <f t="shared" ref="P7:P17" si="3">N7*O7</f>
        <v>954</v>
      </c>
      <c r="Q7" s="374">
        <v>18</v>
      </c>
      <c r="R7" s="374">
        <v>48</v>
      </c>
      <c r="S7" s="375">
        <f t="shared" ref="S7:S17" si="4">Q7*R7</f>
        <v>864</v>
      </c>
      <c r="T7" s="374">
        <v>16</v>
      </c>
      <c r="U7" s="374">
        <v>49</v>
      </c>
      <c r="V7" s="375">
        <f t="shared" ref="V7:V17" si="5">T7*U7</f>
        <v>784</v>
      </c>
      <c r="W7" s="377" t="s">
        <v>670</v>
      </c>
    </row>
    <row r="8" spans="2:23" ht="45" customHeight="1">
      <c r="B8" s="369" t="s">
        <v>2</v>
      </c>
      <c r="C8" s="404">
        <v>22</v>
      </c>
      <c r="D8" s="374"/>
      <c r="E8" s="374">
        <v>22</v>
      </c>
      <c r="F8" s="374">
        <v>51</v>
      </c>
      <c r="G8" s="375">
        <f t="shared" si="0"/>
        <v>1122</v>
      </c>
      <c r="H8" s="374">
        <v>22</v>
      </c>
      <c r="I8" s="374">
        <v>31</v>
      </c>
      <c r="J8" s="375">
        <f t="shared" si="1"/>
        <v>682</v>
      </c>
      <c r="K8" s="374">
        <v>22</v>
      </c>
      <c r="L8" s="374">
        <v>53</v>
      </c>
      <c r="M8" s="375">
        <f t="shared" si="2"/>
        <v>1166</v>
      </c>
      <c r="N8" s="374">
        <v>21</v>
      </c>
      <c r="O8" s="374">
        <v>53</v>
      </c>
      <c r="P8" s="375">
        <f t="shared" si="3"/>
        <v>1113</v>
      </c>
      <c r="Q8" s="374">
        <v>20</v>
      </c>
      <c r="R8" s="374">
        <v>48</v>
      </c>
      <c r="S8" s="375">
        <f t="shared" si="4"/>
        <v>960</v>
      </c>
      <c r="T8" s="374">
        <v>22</v>
      </c>
      <c r="U8" s="374">
        <v>49</v>
      </c>
      <c r="V8" s="375">
        <f t="shared" si="5"/>
        <v>1078</v>
      </c>
      <c r="W8" s="377" t="s">
        <v>671</v>
      </c>
    </row>
    <row r="9" spans="2:23" ht="45" customHeight="1">
      <c r="B9" s="369" t="s">
        <v>3</v>
      </c>
      <c r="C9" s="404">
        <v>14</v>
      </c>
      <c r="D9" s="374"/>
      <c r="E9" s="374">
        <v>14</v>
      </c>
      <c r="F9" s="374">
        <v>51</v>
      </c>
      <c r="G9" s="375">
        <f t="shared" si="0"/>
        <v>714</v>
      </c>
      <c r="H9" s="374">
        <v>14</v>
      </c>
      <c r="I9" s="374">
        <v>31</v>
      </c>
      <c r="J9" s="375">
        <f t="shared" si="1"/>
        <v>434</v>
      </c>
      <c r="K9" s="374">
        <v>14</v>
      </c>
      <c r="L9" s="374">
        <v>53</v>
      </c>
      <c r="M9" s="375">
        <f t="shared" si="2"/>
        <v>742</v>
      </c>
      <c r="N9" s="374">
        <v>14</v>
      </c>
      <c r="O9" s="374">
        <v>53</v>
      </c>
      <c r="P9" s="375">
        <f t="shared" si="3"/>
        <v>742</v>
      </c>
      <c r="Q9" s="374">
        <v>14</v>
      </c>
      <c r="R9" s="374">
        <v>48</v>
      </c>
      <c r="S9" s="375">
        <f t="shared" si="4"/>
        <v>672</v>
      </c>
      <c r="T9" s="374">
        <v>14</v>
      </c>
      <c r="U9" s="374">
        <v>49</v>
      </c>
      <c r="V9" s="375">
        <f t="shared" si="5"/>
        <v>686</v>
      </c>
      <c r="W9" s="377"/>
    </row>
    <row r="10" spans="2:23" ht="45" customHeight="1">
      <c r="B10" s="369" t="s">
        <v>4</v>
      </c>
      <c r="C10" s="404">
        <v>1</v>
      </c>
      <c r="D10" s="374"/>
      <c r="E10" s="374">
        <v>1</v>
      </c>
      <c r="F10" s="374">
        <v>51</v>
      </c>
      <c r="G10" s="375">
        <f t="shared" si="0"/>
        <v>51</v>
      </c>
      <c r="H10" s="374">
        <v>1</v>
      </c>
      <c r="I10" s="374">
        <v>31</v>
      </c>
      <c r="J10" s="375">
        <f t="shared" si="1"/>
        <v>31</v>
      </c>
      <c r="K10" s="374">
        <v>1</v>
      </c>
      <c r="L10" s="374">
        <v>53</v>
      </c>
      <c r="M10" s="375">
        <f t="shared" si="2"/>
        <v>53</v>
      </c>
      <c r="N10" s="374">
        <v>1</v>
      </c>
      <c r="O10" s="374">
        <v>53</v>
      </c>
      <c r="P10" s="375">
        <f t="shared" si="3"/>
        <v>53</v>
      </c>
      <c r="Q10" s="374">
        <v>1</v>
      </c>
      <c r="R10" s="374">
        <v>48</v>
      </c>
      <c r="S10" s="375">
        <f t="shared" si="4"/>
        <v>48</v>
      </c>
      <c r="T10" s="374">
        <v>1</v>
      </c>
      <c r="U10" s="374">
        <v>49</v>
      </c>
      <c r="V10" s="375">
        <f t="shared" si="5"/>
        <v>49</v>
      </c>
      <c r="W10" s="377"/>
    </row>
    <row r="11" spans="2:23" ht="45" customHeight="1">
      <c r="B11" s="369" t="s">
        <v>5</v>
      </c>
      <c r="C11" s="404">
        <v>19</v>
      </c>
      <c r="D11" s="374"/>
      <c r="E11" s="374">
        <v>19</v>
      </c>
      <c r="F11" s="374">
        <v>51</v>
      </c>
      <c r="G11" s="375">
        <f t="shared" si="0"/>
        <v>969</v>
      </c>
      <c r="H11" s="374">
        <v>19</v>
      </c>
      <c r="I11" s="374">
        <v>31</v>
      </c>
      <c r="J11" s="375">
        <f t="shared" si="1"/>
        <v>589</v>
      </c>
      <c r="K11" s="374">
        <v>19</v>
      </c>
      <c r="L11" s="374">
        <v>53</v>
      </c>
      <c r="M11" s="375">
        <f t="shared" si="2"/>
        <v>1007</v>
      </c>
      <c r="N11" s="374">
        <v>19</v>
      </c>
      <c r="O11" s="374">
        <v>53</v>
      </c>
      <c r="P11" s="375">
        <f t="shared" si="3"/>
        <v>1007</v>
      </c>
      <c r="Q11" s="374">
        <v>19</v>
      </c>
      <c r="R11" s="374">
        <v>48</v>
      </c>
      <c r="S11" s="375">
        <f t="shared" si="4"/>
        <v>912</v>
      </c>
      <c r="T11" s="374">
        <v>19</v>
      </c>
      <c r="U11" s="374">
        <v>49</v>
      </c>
      <c r="V11" s="375">
        <f t="shared" si="5"/>
        <v>931</v>
      </c>
      <c r="W11" s="377"/>
    </row>
    <row r="12" spans="2:23" ht="45" customHeight="1">
      <c r="B12" s="369" t="s">
        <v>6</v>
      </c>
      <c r="C12" s="404">
        <v>18</v>
      </c>
      <c r="D12" s="374"/>
      <c r="E12" s="374">
        <v>17</v>
      </c>
      <c r="F12" s="374">
        <v>51</v>
      </c>
      <c r="G12" s="375">
        <f t="shared" si="0"/>
        <v>867</v>
      </c>
      <c r="H12" s="374">
        <v>17</v>
      </c>
      <c r="I12" s="374">
        <v>31</v>
      </c>
      <c r="J12" s="375">
        <f t="shared" si="1"/>
        <v>527</v>
      </c>
      <c r="K12" s="374">
        <v>18</v>
      </c>
      <c r="L12" s="374">
        <v>53</v>
      </c>
      <c r="M12" s="375">
        <f t="shared" si="2"/>
        <v>954</v>
      </c>
      <c r="N12" s="374">
        <v>18</v>
      </c>
      <c r="O12" s="374">
        <v>53</v>
      </c>
      <c r="P12" s="375">
        <f t="shared" si="3"/>
        <v>954</v>
      </c>
      <c r="Q12" s="374">
        <v>18</v>
      </c>
      <c r="R12" s="374">
        <v>48</v>
      </c>
      <c r="S12" s="375">
        <f t="shared" si="4"/>
        <v>864</v>
      </c>
      <c r="T12" s="374">
        <v>16</v>
      </c>
      <c r="U12" s="374">
        <v>49</v>
      </c>
      <c r="V12" s="375">
        <f t="shared" si="5"/>
        <v>784</v>
      </c>
      <c r="W12" s="377" t="s">
        <v>745</v>
      </c>
    </row>
    <row r="13" spans="2:23" ht="45" customHeight="1">
      <c r="B13" s="369" t="s">
        <v>7</v>
      </c>
      <c r="C13" s="404">
        <v>20</v>
      </c>
      <c r="D13" s="374"/>
      <c r="E13" s="374">
        <v>20</v>
      </c>
      <c r="F13" s="374">
        <v>51</v>
      </c>
      <c r="G13" s="375">
        <f t="shared" si="0"/>
        <v>1020</v>
      </c>
      <c r="H13" s="374">
        <v>20</v>
      </c>
      <c r="I13" s="374">
        <v>31</v>
      </c>
      <c r="J13" s="375">
        <f t="shared" si="1"/>
        <v>620</v>
      </c>
      <c r="K13" s="374">
        <v>19</v>
      </c>
      <c r="L13" s="374">
        <v>53</v>
      </c>
      <c r="M13" s="375">
        <f t="shared" si="2"/>
        <v>1007</v>
      </c>
      <c r="N13" s="374">
        <v>18</v>
      </c>
      <c r="O13" s="374">
        <v>53</v>
      </c>
      <c r="P13" s="375">
        <f t="shared" si="3"/>
        <v>954</v>
      </c>
      <c r="Q13" s="374">
        <v>19</v>
      </c>
      <c r="R13" s="374">
        <v>48</v>
      </c>
      <c r="S13" s="375">
        <f t="shared" si="4"/>
        <v>912</v>
      </c>
      <c r="T13" s="374">
        <v>19</v>
      </c>
      <c r="U13" s="374">
        <v>49</v>
      </c>
      <c r="V13" s="375">
        <f t="shared" si="5"/>
        <v>931</v>
      </c>
      <c r="W13" s="377" t="s">
        <v>746</v>
      </c>
    </row>
    <row r="14" spans="2:23" ht="45" customHeight="1">
      <c r="B14" s="369" t="s">
        <v>8</v>
      </c>
      <c r="C14" s="404">
        <v>15</v>
      </c>
      <c r="D14" s="374"/>
      <c r="E14" s="374">
        <v>15</v>
      </c>
      <c r="F14" s="374">
        <v>51</v>
      </c>
      <c r="G14" s="375">
        <f t="shared" si="0"/>
        <v>765</v>
      </c>
      <c r="H14" s="374">
        <v>15</v>
      </c>
      <c r="I14" s="374">
        <v>31</v>
      </c>
      <c r="J14" s="375">
        <f t="shared" si="1"/>
        <v>465</v>
      </c>
      <c r="K14" s="374">
        <v>15</v>
      </c>
      <c r="L14" s="374">
        <v>53</v>
      </c>
      <c r="M14" s="375">
        <f t="shared" si="2"/>
        <v>795</v>
      </c>
      <c r="N14" s="374">
        <v>15</v>
      </c>
      <c r="O14" s="374">
        <v>53</v>
      </c>
      <c r="P14" s="375">
        <f t="shared" si="3"/>
        <v>795</v>
      </c>
      <c r="Q14" s="374">
        <v>15</v>
      </c>
      <c r="R14" s="374">
        <v>48</v>
      </c>
      <c r="S14" s="375">
        <f t="shared" si="4"/>
        <v>720</v>
      </c>
      <c r="T14" s="374">
        <v>15</v>
      </c>
      <c r="U14" s="374">
        <v>49</v>
      </c>
      <c r="V14" s="375">
        <f t="shared" si="5"/>
        <v>735</v>
      </c>
      <c r="W14" s="377"/>
    </row>
    <row r="15" spans="2:23" ht="45" customHeight="1">
      <c r="B15" s="369" t="s">
        <v>9</v>
      </c>
      <c r="C15" s="404">
        <v>15</v>
      </c>
      <c r="D15" s="374"/>
      <c r="E15" s="374">
        <v>15</v>
      </c>
      <c r="F15" s="374">
        <v>51</v>
      </c>
      <c r="G15" s="375">
        <f t="shared" si="0"/>
        <v>765</v>
      </c>
      <c r="H15" s="374">
        <v>15</v>
      </c>
      <c r="I15" s="374">
        <v>31</v>
      </c>
      <c r="J15" s="375">
        <f t="shared" si="1"/>
        <v>465</v>
      </c>
      <c r="K15" s="374">
        <v>15</v>
      </c>
      <c r="L15" s="374">
        <v>53</v>
      </c>
      <c r="M15" s="375">
        <f t="shared" si="2"/>
        <v>795</v>
      </c>
      <c r="N15" s="374">
        <v>15</v>
      </c>
      <c r="O15" s="374">
        <v>53</v>
      </c>
      <c r="P15" s="375">
        <f t="shared" si="3"/>
        <v>795</v>
      </c>
      <c r="Q15" s="374">
        <v>14</v>
      </c>
      <c r="R15" s="374">
        <v>48</v>
      </c>
      <c r="S15" s="375">
        <f t="shared" si="4"/>
        <v>672</v>
      </c>
      <c r="T15" s="374">
        <v>14</v>
      </c>
      <c r="U15" s="374">
        <v>49</v>
      </c>
      <c r="V15" s="375">
        <f t="shared" si="5"/>
        <v>686</v>
      </c>
      <c r="W15" s="377" t="s">
        <v>672</v>
      </c>
    </row>
    <row r="16" spans="2:23" ht="45" customHeight="1">
      <c r="B16" s="369" t="s">
        <v>10</v>
      </c>
      <c r="C16" s="404">
        <v>20</v>
      </c>
      <c r="D16" s="374"/>
      <c r="E16" s="374">
        <v>20</v>
      </c>
      <c r="F16" s="374">
        <v>51</v>
      </c>
      <c r="G16" s="375">
        <f t="shared" si="0"/>
        <v>1020</v>
      </c>
      <c r="H16" s="374">
        <v>20</v>
      </c>
      <c r="I16" s="374">
        <v>31</v>
      </c>
      <c r="J16" s="375">
        <f t="shared" si="1"/>
        <v>620</v>
      </c>
      <c r="K16" s="374">
        <v>20</v>
      </c>
      <c r="L16" s="374">
        <v>53</v>
      </c>
      <c r="M16" s="375">
        <f t="shared" si="2"/>
        <v>1060</v>
      </c>
      <c r="N16" s="374">
        <v>20</v>
      </c>
      <c r="O16" s="374">
        <v>53</v>
      </c>
      <c r="P16" s="375">
        <f t="shared" si="3"/>
        <v>1060</v>
      </c>
      <c r="Q16" s="374">
        <v>20</v>
      </c>
      <c r="R16" s="374">
        <v>48</v>
      </c>
      <c r="S16" s="375">
        <f t="shared" si="4"/>
        <v>960</v>
      </c>
      <c r="T16" s="374">
        <v>20</v>
      </c>
      <c r="U16" s="374">
        <v>49</v>
      </c>
      <c r="V16" s="375">
        <f t="shared" si="5"/>
        <v>980</v>
      </c>
      <c r="W16" s="377"/>
    </row>
    <row r="17" spans="2:23" ht="45" customHeight="1">
      <c r="B17" s="369" t="s">
        <v>11</v>
      </c>
      <c r="C17" s="404">
        <v>14</v>
      </c>
      <c r="D17" s="374"/>
      <c r="E17" s="374">
        <v>14</v>
      </c>
      <c r="F17" s="374">
        <v>51</v>
      </c>
      <c r="G17" s="375">
        <f t="shared" si="0"/>
        <v>714</v>
      </c>
      <c r="H17" s="374">
        <v>14</v>
      </c>
      <c r="I17" s="374">
        <v>31</v>
      </c>
      <c r="J17" s="375">
        <f t="shared" si="1"/>
        <v>434</v>
      </c>
      <c r="K17" s="374">
        <v>14</v>
      </c>
      <c r="L17" s="374">
        <v>53</v>
      </c>
      <c r="M17" s="375">
        <f t="shared" si="2"/>
        <v>742</v>
      </c>
      <c r="N17" s="374">
        <v>14</v>
      </c>
      <c r="O17" s="374">
        <v>53</v>
      </c>
      <c r="P17" s="375">
        <f t="shared" si="3"/>
        <v>742</v>
      </c>
      <c r="Q17" s="374">
        <v>14</v>
      </c>
      <c r="R17" s="374">
        <v>48</v>
      </c>
      <c r="S17" s="375">
        <f t="shared" si="4"/>
        <v>672</v>
      </c>
      <c r="T17" s="374">
        <v>14</v>
      </c>
      <c r="U17" s="374">
        <v>49</v>
      </c>
      <c r="V17" s="375">
        <f t="shared" si="5"/>
        <v>686</v>
      </c>
      <c r="W17" s="377"/>
    </row>
    <row r="18" spans="2:23" ht="45" customHeight="1">
      <c r="B18" s="369" t="s">
        <v>673</v>
      </c>
      <c r="C18" s="374">
        <f>SUM(C6:C17)</f>
        <v>191</v>
      </c>
      <c r="D18" s="374">
        <f>SUM(D6:D17)</f>
        <v>0</v>
      </c>
      <c r="E18" s="398">
        <f>SUM(E6:E17)</f>
        <v>186</v>
      </c>
      <c r="F18" s="374">
        <f>SUM(F6:F17)</f>
        <v>612</v>
      </c>
      <c r="G18" s="375">
        <f>SUM(G6:G17)</f>
        <v>9486</v>
      </c>
      <c r="H18" s="399">
        <f t="shared" ref="H18:U18" si="6">SUM(H6:H17)</f>
        <v>190</v>
      </c>
      <c r="I18" s="374">
        <f t="shared" si="6"/>
        <v>372</v>
      </c>
      <c r="J18" s="375">
        <f>SUM(J6:J17)</f>
        <v>5890</v>
      </c>
      <c r="K18" s="400">
        <f t="shared" si="6"/>
        <v>190</v>
      </c>
      <c r="L18" s="374">
        <f t="shared" si="6"/>
        <v>636</v>
      </c>
      <c r="M18" s="375">
        <f>SUM(M6:M17)</f>
        <v>10070</v>
      </c>
      <c r="N18" s="401">
        <f t="shared" si="6"/>
        <v>188</v>
      </c>
      <c r="O18" s="374">
        <f t="shared" si="6"/>
        <v>636</v>
      </c>
      <c r="P18" s="375">
        <f>SUM(P6:P17)</f>
        <v>9964</v>
      </c>
      <c r="Q18" s="402">
        <f t="shared" si="6"/>
        <v>187</v>
      </c>
      <c r="R18" s="374">
        <f t="shared" si="6"/>
        <v>576</v>
      </c>
      <c r="S18" s="375">
        <f>SUM(S6:S17)</f>
        <v>8976</v>
      </c>
      <c r="T18" s="403">
        <f t="shared" si="6"/>
        <v>185</v>
      </c>
      <c r="U18" s="374">
        <f t="shared" si="6"/>
        <v>588</v>
      </c>
      <c r="V18" s="375">
        <f>SUM(V6:V17)</f>
        <v>9065</v>
      </c>
      <c r="W18" s="378" t="s">
        <v>683</v>
      </c>
    </row>
    <row r="26" spans="2:23" ht="21" customHeight="1">
      <c r="B26" s="366"/>
      <c r="C26" s="366"/>
      <c r="D26" s="366"/>
      <c r="W26" s="368"/>
    </row>
    <row r="28" spans="2:23" ht="31.5" customHeight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2:23" ht="31.5" customHeight="1">
      <c r="B29" s="1"/>
      <c r="C29" s="1"/>
      <c r="D29" s="1"/>
      <c r="E29" s="379"/>
      <c r="F29" s="379"/>
      <c r="G29" s="379"/>
      <c r="H29" s="379"/>
      <c r="I29" s="379"/>
      <c r="J29" s="379"/>
      <c r="K29" s="379"/>
      <c r="L29" s="379"/>
      <c r="M29" s="379"/>
      <c r="N29" s="379"/>
      <c r="O29" s="379"/>
      <c r="P29" s="379"/>
      <c r="Q29" s="379"/>
      <c r="R29" s="379"/>
      <c r="S29" s="379"/>
      <c r="T29" s="379"/>
      <c r="U29" s="379"/>
      <c r="V29" s="379"/>
      <c r="W29" s="380"/>
    </row>
    <row r="30" spans="2:23" ht="31.5" customHeight="1">
      <c r="B30" s="1"/>
      <c r="C30" s="1"/>
      <c r="D30" s="1"/>
      <c r="E30" s="379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</row>
    <row r="31" spans="2:23" ht="31.5" customHeight="1">
      <c r="B31" s="1"/>
      <c r="C31" s="1"/>
      <c r="D31" s="1"/>
      <c r="E31" s="379"/>
      <c r="F31" s="379"/>
      <c r="G31" s="379"/>
      <c r="H31" s="379"/>
      <c r="I31" s="379"/>
      <c r="J31" s="379"/>
      <c r="K31" s="379"/>
      <c r="L31" s="379"/>
      <c r="M31" s="379"/>
      <c r="N31" s="379"/>
      <c r="O31" s="379"/>
      <c r="P31" s="379"/>
      <c r="Q31" s="379"/>
      <c r="R31" s="379"/>
      <c r="S31" s="379"/>
      <c r="T31" s="379"/>
      <c r="U31" s="379"/>
      <c r="V31" s="379"/>
    </row>
    <row r="32" spans="2:23" ht="31.5" customHeight="1">
      <c r="B32" s="1"/>
      <c r="C32" s="1"/>
      <c r="D32" s="1"/>
      <c r="E32" s="379"/>
      <c r="F32" s="379"/>
      <c r="G32" s="379"/>
      <c r="H32" s="379"/>
      <c r="I32" s="379"/>
      <c r="J32" s="379"/>
      <c r="K32" s="379"/>
      <c r="L32" s="379"/>
      <c r="M32" s="379"/>
      <c r="N32" s="379"/>
      <c r="O32" s="379"/>
      <c r="P32" s="379"/>
      <c r="Q32" s="379"/>
      <c r="R32" s="379"/>
      <c r="S32" s="379"/>
      <c r="T32" s="379"/>
      <c r="U32" s="379"/>
      <c r="V32" s="379"/>
    </row>
    <row r="33" spans="2:23" ht="31.5" customHeight="1">
      <c r="B33" s="1"/>
      <c r="C33" s="1"/>
      <c r="D33" s="1"/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</row>
    <row r="34" spans="2:23" ht="31.5" customHeight="1">
      <c r="B34" s="1"/>
      <c r="C34" s="1"/>
      <c r="D34" s="1"/>
      <c r="E34" s="379"/>
      <c r="F34" s="379"/>
      <c r="G34" s="379"/>
      <c r="H34" s="379"/>
      <c r="I34" s="379"/>
      <c r="J34" s="379"/>
      <c r="K34" s="379"/>
      <c r="L34" s="379"/>
      <c r="M34" s="379"/>
      <c r="N34" s="379"/>
      <c r="O34" s="379"/>
      <c r="P34" s="379"/>
      <c r="Q34" s="379"/>
      <c r="R34" s="379"/>
      <c r="S34" s="379"/>
      <c r="T34" s="379"/>
      <c r="U34" s="379"/>
      <c r="V34" s="379"/>
    </row>
    <row r="35" spans="2:23" ht="31.5" customHeight="1">
      <c r="B35" s="1"/>
      <c r="C35" s="1"/>
      <c r="D35" s="1"/>
      <c r="E35" s="379"/>
      <c r="F35" s="379"/>
      <c r="G35" s="379"/>
      <c r="H35" s="379"/>
      <c r="I35" s="379"/>
      <c r="J35" s="379"/>
      <c r="K35" s="379"/>
      <c r="L35" s="379"/>
      <c r="M35" s="379"/>
      <c r="N35" s="379"/>
      <c r="O35" s="379"/>
      <c r="P35" s="379"/>
      <c r="Q35" s="379"/>
      <c r="R35" s="379"/>
      <c r="S35" s="379"/>
      <c r="T35" s="379"/>
      <c r="U35" s="379"/>
      <c r="V35" s="379"/>
    </row>
    <row r="36" spans="2:23" ht="31.5" customHeight="1">
      <c r="B36" s="1"/>
      <c r="C36" s="1"/>
      <c r="D36" s="1"/>
      <c r="E36" s="379"/>
      <c r="F36" s="379"/>
      <c r="G36" s="379"/>
      <c r="H36" s="379"/>
      <c r="I36" s="379"/>
      <c r="J36" s="379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79"/>
    </row>
    <row r="37" spans="2:23" ht="31.5" customHeight="1">
      <c r="B37" s="1"/>
      <c r="C37" s="1"/>
      <c r="D37" s="1"/>
      <c r="E37" s="379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79"/>
      <c r="T37" s="379"/>
      <c r="U37" s="379"/>
      <c r="V37" s="379"/>
    </row>
    <row r="38" spans="2:23" ht="31.5" customHeight="1">
      <c r="B38" s="1"/>
      <c r="C38" s="1"/>
      <c r="D38" s="1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79"/>
      <c r="T38" s="379"/>
      <c r="U38" s="379"/>
      <c r="V38" s="379"/>
    </row>
    <row r="39" spans="2:23" ht="31.5" customHeight="1">
      <c r="B39" s="1"/>
      <c r="C39" s="1"/>
      <c r="D39" s="1"/>
      <c r="E39" s="379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79"/>
      <c r="T39" s="379"/>
      <c r="U39" s="379"/>
      <c r="V39" s="379"/>
    </row>
    <row r="40" spans="2:23" ht="31.5" customHeight="1">
      <c r="B40" s="1"/>
      <c r="C40" s="1"/>
      <c r="D40" s="1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79"/>
      <c r="T40" s="379"/>
      <c r="U40" s="379"/>
      <c r="V40" s="379"/>
    </row>
    <row r="41" spans="2:23" ht="31.5" customHeight="1">
      <c r="B41" s="1"/>
      <c r="C41" s="1"/>
      <c r="D41" s="1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  <c r="S41" s="379"/>
      <c r="T41" s="379"/>
      <c r="U41" s="379"/>
      <c r="V41" s="379"/>
    </row>
    <row r="46" spans="2:23" ht="21" customHeight="1">
      <c r="B46" s="366"/>
      <c r="C46" s="366"/>
      <c r="D46" s="366"/>
      <c r="W46" s="368"/>
    </row>
    <row r="48" spans="2:23" ht="31.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31.5" customHeight="1">
      <c r="B49" s="1"/>
      <c r="C49" s="1"/>
      <c r="D49" s="1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79"/>
      <c r="Q49" s="379"/>
      <c r="R49" s="379"/>
      <c r="S49" s="379"/>
      <c r="T49" s="379"/>
      <c r="U49" s="379"/>
      <c r="V49" s="379"/>
      <c r="W49" s="380"/>
    </row>
    <row r="50" spans="2:23" ht="31.5" customHeight="1">
      <c r="B50" s="1"/>
      <c r="C50" s="1"/>
      <c r="D50" s="1"/>
      <c r="E50" s="379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79"/>
      <c r="T50" s="379"/>
      <c r="U50" s="379"/>
      <c r="V50" s="379"/>
    </row>
    <row r="51" spans="2:23" ht="31.5" customHeight="1">
      <c r="B51" s="1"/>
      <c r="C51" s="1"/>
      <c r="D51" s="1"/>
      <c r="E51" s="379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79"/>
      <c r="T51" s="379"/>
      <c r="U51" s="379"/>
      <c r="V51" s="379"/>
    </row>
    <row r="52" spans="2:23" ht="31.5" customHeight="1">
      <c r="B52" s="1"/>
      <c r="C52" s="1"/>
      <c r="D52" s="1"/>
      <c r="E52" s="379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79"/>
      <c r="T52" s="379"/>
      <c r="U52" s="379"/>
      <c r="V52" s="379"/>
    </row>
    <row r="53" spans="2:23" ht="31.5" customHeight="1">
      <c r="B53" s="1"/>
      <c r="C53" s="1"/>
      <c r="D53" s="1"/>
      <c r="E53" s="379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79"/>
      <c r="T53" s="379"/>
      <c r="U53" s="379"/>
      <c r="V53" s="379"/>
    </row>
    <row r="54" spans="2:23" ht="31.5" customHeight="1">
      <c r="B54" s="1"/>
      <c r="C54" s="1"/>
      <c r="D54" s="1"/>
      <c r="E54" s="379"/>
      <c r="F54" s="379"/>
      <c r="G54" s="379"/>
      <c r="H54" s="379"/>
      <c r="I54" s="379"/>
      <c r="J54" s="379"/>
      <c r="K54" s="379"/>
      <c r="L54" s="379"/>
      <c r="M54" s="379"/>
      <c r="N54" s="379"/>
      <c r="O54" s="379"/>
      <c r="P54" s="379"/>
      <c r="Q54" s="379"/>
      <c r="R54" s="379"/>
      <c r="S54" s="379"/>
      <c r="T54" s="379"/>
      <c r="U54" s="379"/>
      <c r="V54" s="379"/>
    </row>
    <row r="55" spans="2:23" ht="31.5" customHeight="1">
      <c r="B55" s="1"/>
      <c r="C55" s="1"/>
      <c r="D55" s="1"/>
      <c r="E55" s="379"/>
      <c r="F55" s="379"/>
      <c r="G55" s="379"/>
      <c r="H55" s="379"/>
      <c r="I55" s="379"/>
      <c r="J55" s="379"/>
      <c r="K55" s="379"/>
      <c r="L55" s="379"/>
      <c r="M55" s="379"/>
      <c r="N55" s="379"/>
      <c r="O55" s="379"/>
      <c r="P55" s="379"/>
      <c r="Q55" s="379"/>
      <c r="R55" s="379"/>
      <c r="S55" s="379"/>
      <c r="T55" s="379"/>
      <c r="U55" s="379"/>
      <c r="V55" s="379"/>
    </row>
    <row r="56" spans="2:23" ht="31.5" customHeight="1">
      <c r="B56" s="1"/>
      <c r="C56" s="1"/>
      <c r="D56" s="1"/>
      <c r="E56" s="379"/>
      <c r="F56" s="379"/>
      <c r="G56" s="379"/>
      <c r="H56" s="379"/>
      <c r="I56" s="379"/>
      <c r="J56" s="379"/>
      <c r="K56" s="379"/>
      <c r="L56" s="379"/>
      <c r="M56" s="379"/>
      <c r="N56" s="379"/>
      <c r="O56" s="379"/>
      <c r="P56" s="379"/>
      <c r="Q56" s="379"/>
      <c r="R56" s="379"/>
      <c r="S56" s="379"/>
      <c r="T56" s="379"/>
      <c r="U56" s="379"/>
      <c r="V56" s="379"/>
    </row>
    <row r="57" spans="2:23" ht="31.5" customHeight="1">
      <c r="B57" s="1"/>
      <c r="C57" s="1"/>
      <c r="D57" s="1"/>
      <c r="E57" s="379"/>
      <c r="F57" s="379"/>
      <c r="G57" s="379"/>
      <c r="H57" s="379"/>
      <c r="I57" s="379"/>
      <c r="J57" s="379"/>
      <c r="K57" s="379"/>
      <c r="L57" s="379"/>
      <c r="M57" s="379"/>
      <c r="N57" s="379"/>
      <c r="O57" s="379"/>
      <c r="P57" s="379"/>
      <c r="Q57" s="379"/>
      <c r="R57" s="379"/>
      <c r="S57" s="379"/>
      <c r="T57" s="379"/>
      <c r="U57" s="379"/>
      <c r="V57" s="379"/>
    </row>
    <row r="58" spans="2:23" ht="31.5" customHeight="1">
      <c r="B58" s="1"/>
      <c r="C58" s="1"/>
      <c r="D58" s="1"/>
      <c r="E58" s="379"/>
      <c r="F58" s="379"/>
      <c r="G58" s="379"/>
      <c r="H58" s="379"/>
      <c r="I58" s="379"/>
      <c r="J58" s="379"/>
      <c r="K58" s="379"/>
      <c r="L58" s="379"/>
      <c r="M58" s="379"/>
      <c r="N58" s="379"/>
      <c r="O58" s="379"/>
      <c r="P58" s="379"/>
      <c r="Q58" s="379"/>
      <c r="R58" s="379"/>
      <c r="S58" s="379"/>
      <c r="T58" s="379"/>
      <c r="U58" s="379"/>
      <c r="V58" s="379"/>
    </row>
    <row r="59" spans="2:23" ht="31.5" customHeight="1">
      <c r="B59" s="1"/>
      <c r="C59" s="1"/>
      <c r="D59" s="1"/>
      <c r="E59" s="379"/>
      <c r="F59" s="379"/>
      <c r="G59" s="379"/>
      <c r="H59" s="379"/>
      <c r="I59" s="379"/>
      <c r="J59" s="379"/>
      <c r="K59" s="379"/>
      <c r="L59" s="379"/>
      <c r="M59" s="379"/>
      <c r="N59" s="379"/>
      <c r="O59" s="379"/>
      <c r="P59" s="379"/>
      <c r="Q59" s="379"/>
      <c r="R59" s="379"/>
      <c r="S59" s="379"/>
      <c r="T59" s="379"/>
      <c r="U59" s="379"/>
      <c r="V59" s="379"/>
    </row>
    <row r="60" spans="2:23" ht="31.5" customHeight="1">
      <c r="B60" s="1"/>
      <c r="C60" s="1"/>
      <c r="D60" s="1"/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</row>
    <row r="61" spans="2:23" ht="31.5" customHeight="1">
      <c r="B61" s="1"/>
      <c r="C61" s="1"/>
      <c r="D61" s="1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</row>
  </sheetData>
  <mergeCells count="11">
    <mergeCell ref="W4:W5"/>
    <mergeCell ref="T2:U2"/>
    <mergeCell ref="B4:B5"/>
    <mergeCell ref="C4:C5"/>
    <mergeCell ref="D4:D5"/>
    <mergeCell ref="E4:G4"/>
    <mergeCell ref="H4:J4"/>
    <mergeCell ref="K4:M4"/>
    <mergeCell ref="N4:P4"/>
    <mergeCell ref="Q4:S4"/>
    <mergeCell ref="T4:V4"/>
  </mergeCells>
  <phoneticPr fontI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1:AN67"/>
  <sheetViews>
    <sheetView showGridLines="0" view="pageBreakPreview" zoomScale="85" zoomScaleNormal="75" zoomScaleSheetLayoutView="85" workbookViewId="0">
      <pane ySplit="4" topLeftCell="A5" activePane="bottomLeft" state="frozen"/>
      <selection pane="bottomLeft" activeCell="R33" sqref="R33"/>
    </sheetView>
  </sheetViews>
  <sheetFormatPr defaultColWidth="4.25" defaultRowHeight="15" customHeight="1"/>
  <cols>
    <col min="1" max="2" width="3.625" style="22" customWidth="1"/>
    <col min="3" max="3" width="18.125" style="24" customWidth="1"/>
    <col min="4" max="7" width="5.375" style="23" customWidth="1"/>
    <col min="8" max="8" width="7.5" style="22" customWidth="1"/>
    <col min="9" max="12" width="5.375" style="23" customWidth="1"/>
    <col min="13" max="13" width="5.375" style="24" customWidth="1"/>
    <col min="14" max="14" width="7.5" style="22" customWidth="1"/>
    <col min="15" max="17" width="5.375" style="23" customWidth="1"/>
    <col min="18" max="19" width="7.5" style="22" customWidth="1"/>
    <col min="20" max="21" width="3.125" style="24" customWidth="1"/>
    <col min="22" max="23" width="3.625" style="24" customWidth="1"/>
    <col min="24" max="24" width="18.125" style="24" customWidth="1"/>
    <col min="25" max="28" width="5.375" style="24" customWidth="1"/>
    <col min="29" max="29" width="7.5" style="30" customWidth="1"/>
    <col min="30" max="34" width="5.375" style="24" customWidth="1"/>
    <col min="35" max="35" width="7.5" style="30" customWidth="1"/>
    <col min="36" max="38" width="5.375" style="24" customWidth="1"/>
    <col min="39" max="40" width="7.5" style="30" customWidth="1"/>
    <col min="41" max="16384" width="4.25" style="24"/>
  </cols>
  <sheetData>
    <row r="1" spans="1:40" s="108" customFormat="1" ht="23.25" customHeight="1">
      <c r="A1" s="130"/>
      <c r="B1" s="130"/>
      <c r="C1" s="1252" t="s">
        <v>379</v>
      </c>
      <c r="D1" s="1252"/>
      <c r="E1" s="1252"/>
      <c r="F1" s="1252"/>
      <c r="G1" s="1252"/>
      <c r="H1" s="1252"/>
      <c r="I1" s="1252"/>
      <c r="J1" s="1252"/>
      <c r="K1" s="1252"/>
      <c r="L1" s="1252"/>
      <c r="M1" s="1252"/>
      <c r="N1" s="1252"/>
      <c r="O1" s="1252"/>
      <c r="P1" s="1252"/>
      <c r="Q1" s="1252"/>
      <c r="R1" s="1252"/>
      <c r="S1" s="260"/>
      <c r="T1" s="260"/>
      <c r="U1" s="260"/>
      <c r="V1" s="260"/>
      <c r="W1" s="260"/>
      <c r="X1" s="1252" t="s">
        <v>379</v>
      </c>
      <c r="Y1" s="1252"/>
      <c r="Z1" s="1252"/>
      <c r="AA1" s="1252"/>
      <c r="AB1" s="1252"/>
      <c r="AC1" s="1252"/>
      <c r="AD1" s="1252"/>
      <c r="AE1" s="1252"/>
      <c r="AF1" s="1252"/>
      <c r="AG1" s="1252"/>
      <c r="AH1" s="1252"/>
      <c r="AI1" s="1252"/>
      <c r="AJ1" s="1252"/>
      <c r="AK1" s="1252"/>
      <c r="AL1" s="1252"/>
      <c r="AM1" s="1252"/>
      <c r="AN1" s="261"/>
    </row>
    <row r="2" spans="1:40" s="43" customFormat="1" ht="8.25" customHeight="1" thickBo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</row>
    <row r="3" spans="1:40" s="43" customFormat="1" ht="18" customHeight="1">
      <c r="A3" s="1271" t="s">
        <v>71</v>
      </c>
      <c r="B3" s="1266" t="s">
        <v>76</v>
      </c>
      <c r="C3" s="1268"/>
      <c r="D3" s="1273" t="s">
        <v>72</v>
      </c>
      <c r="E3" s="1267"/>
      <c r="F3" s="1267"/>
      <c r="G3" s="1267"/>
      <c r="H3" s="1274"/>
      <c r="I3" s="1266" t="s">
        <v>74</v>
      </c>
      <c r="J3" s="1267"/>
      <c r="K3" s="1267"/>
      <c r="L3" s="1267"/>
      <c r="M3" s="1267"/>
      <c r="N3" s="1268"/>
      <c r="O3" s="1273" t="s">
        <v>75</v>
      </c>
      <c r="P3" s="1267"/>
      <c r="Q3" s="1267"/>
      <c r="R3" s="1274"/>
      <c r="S3" s="1281" t="s">
        <v>73</v>
      </c>
      <c r="V3" s="1269" t="s">
        <v>71</v>
      </c>
      <c r="W3" s="1273" t="s">
        <v>76</v>
      </c>
      <c r="X3" s="1268"/>
      <c r="Y3" s="1273" t="s">
        <v>72</v>
      </c>
      <c r="Z3" s="1267"/>
      <c r="AA3" s="1267"/>
      <c r="AB3" s="1267"/>
      <c r="AC3" s="1274"/>
      <c r="AD3" s="1266" t="s">
        <v>74</v>
      </c>
      <c r="AE3" s="1267"/>
      <c r="AF3" s="1267"/>
      <c r="AG3" s="1267"/>
      <c r="AH3" s="1267"/>
      <c r="AI3" s="1268"/>
      <c r="AJ3" s="1273" t="s">
        <v>75</v>
      </c>
      <c r="AK3" s="1267"/>
      <c r="AL3" s="1267"/>
      <c r="AM3" s="1274"/>
      <c r="AN3" s="1281" t="s">
        <v>73</v>
      </c>
    </row>
    <row r="4" spans="1:40" s="49" customFormat="1" ht="18" customHeight="1" thickBot="1">
      <c r="A4" s="1272"/>
      <c r="B4" s="1277"/>
      <c r="C4" s="1278"/>
      <c r="D4" s="46" t="s">
        <v>22</v>
      </c>
      <c r="E4" s="47" t="s">
        <v>1</v>
      </c>
      <c r="F4" s="47" t="s">
        <v>2</v>
      </c>
      <c r="G4" s="47" t="s">
        <v>3</v>
      </c>
      <c r="H4" s="48" t="s">
        <v>37</v>
      </c>
      <c r="I4" s="44" t="s">
        <v>69</v>
      </c>
      <c r="J4" s="47" t="s">
        <v>5</v>
      </c>
      <c r="K4" s="47" t="s">
        <v>6</v>
      </c>
      <c r="L4" s="47" t="s">
        <v>7</v>
      </c>
      <c r="M4" s="47" t="s">
        <v>8</v>
      </c>
      <c r="N4" s="45" t="s">
        <v>37</v>
      </c>
      <c r="O4" s="46" t="s">
        <v>70</v>
      </c>
      <c r="P4" s="47" t="s">
        <v>10</v>
      </c>
      <c r="Q4" s="47" t="s">
        <v>11</v>
      </c>
      <c r="R4" s="48" t="s">
        <v>37</v>
      </c>
      <c r="S4" s="1282"/>
      <c r="V4" s="1270"/>
      <c r="W4" s="1275"/>
      <c r="X4" s="1276"/>
      <c r="Y4" s="50" t="s">
        <v>22</v>
      </c>
      <c r="Z4" s="52" t="s">
        <v>1</v>
      </c>
      <c r="AA4" s="52" t="s">
        <v>2</v>
      </c>
      <c r="AB4" s="52" t="s">
        <v>3</v>
      </c>
      <c r="AC4" s="53" t="s">
        <v>37</v>
      </c>
      <c r="AD4" s="54" t="s">
        <v>69</v>
      </c>
      <c r="AE4" s="52" t="s">
        <v>5</v>
      </c>
      <c r="AF4" s="52" t="s">
        <v>6</v>
      </c>
      <c r="AG4" s="52" t="s">
        <v>7</v>
      </c>
      <c r="AH4" s="52" t="s">
        <v>8</v>
      </c>
      <c r="AI4" s="51" t="s">
        <v>37</v>
      </c>
      <c r="AJ4" s="50" t="s">
        <v>70</v>
      </c>
      <c r="AK4" s="52" t="s">
        <v>10</v>
      </c>
      <c r="AL4" s="52" t="s">
        <v>11</v>
      </c>
      <c r="AM4" s="53" t="s">
        <v>37</v>
      </c>
      <c r="AN4" s="1283"/>
    </row>
    <row r="5" spans="1:40" s="62" customFormat="1" ht="18" customHeight="1">
      <c r="A5" s="1279" t="s">
        <v>78</v>
      </c>
      <c r="B5" s="1256" t="s">
        <v>59</v>
      </c>
      <c r="C5" s="55" t="s">
        <v>51</v>
      </c>
      <c r="D5" s="281">
        <v>17</v>
      </c>
      <c r="E5" s="282">
        <v>29</v>
      </c>
      <c r="F5" s="282">
        <v>33</v>
      </c>
      <c r="G5" s="282">
        <v>18</v>
      </c>
      <c r="H5" s="58">
        <f>SUM(D5:G5)</f>
        <v>97</v>
      </c>
      <c r="I5" s="295">
        <v>5</v>
      </c>
      <c r="J5" s="282">
        <v>19</v>
      </c>
      <c r="K5" s="282">
        <v>32</v>
      </c>
      <c r="L5" s="282">
        <v>29</v>
      </c>
      <c r="M5" s="282">
        <v>20</v>
      </c>
      <c r="N5" s="60">
        <f t="shared" ref="N5:N22" si="0">SUM(I5:M5)</f>
        <v>105</v>
      </c>
      <c r="O5" s="56">
        <v>24</v>
      </c>
      <c r="P5" s="57">
        <v>28</v>
      </c>
      <c r="Q5" s="57">
        <v>18</v>
      </c>
      <c r="R5" s="58">
        <f>SUM(O5:Q5)</f>
        <v>70</v>
      </c>
      <c r="S5" s="61">
        <f>SUM(R5,N5,H5)</f>
        <v>272</v>
      </c>
      <c r="V5" s="1253" t="s">
        <v>80</v>
      </c>
      <c r="W5" s="1256" t="s">
        <v>59</v>
      </c>
      <c r="X5" s="55" t="s">
        <v>51</v>
      </c>
      <c r="Y5" s="281">
        <v>18</v>
      </c>
      <c r="Z5" s="282">
        <v>23</v>
      </c>
      <c r="AA5" s="282">
        <v>29</v>
      </c>
      <c r="AB5" s="282">
        <v>17</v>
      </c>
      <c r="AC5" s="58">
        <f>SUM(Y5:AB5)</f>
        <v>87</v>
      </c>
      <c r="AD5" s="295">
        <v>4</v>
      </c>
      <c r="AE5" s="282">
        <v>17</v>
      </c>
      <c r="AF5" s="282">
        <v>25</v>
      </c>
      <c r="AG5" s="282">
        <v>23</v>
      </c>
      <c r="AH5" s="282">
        <v>21</v>
      </c>
      <c r="AI5" s="60">
        <f>SUM(AD5:AH5)</f>
        <v>90</v>
      </c>
      <c r="AJ5" s="281">
        <v>16</v>
      </c>
      <c r="AK5" s="282">
        <v>28</v>
      </c>
      <c r="AL5" s="282">
        <v>14</v>
      </c>
      <c r="AM5" s="58">
        <f>SUM(AJ5:AL5)</f>
        <v>58</v>
      </c>
      <c r="AN5" s="61">
        <f>SUM(AM5,AI5,AC5)</f>
        <v>235</v>
      </c>
    </row>
    <row r="6" spans="1:40" s="62" customFormat="1" ht="18" customHeight="1">
      <c r="A6" s="1264"/>
      <c r="B6" s="1257"/>
      <c r="C6" s="63" t="s">
        <v>52</v>
      </c>
      <c r="D6" s="283"/>
      <c r="E6" s="284"/>
      <c r="F6" s="284"/>
      <c r="G6" s="284"/>
      <c r="H6" s="66"/>
      <c r="I6" s="296"/>
      <c r="J6" s="284"/>
      <c r="K6" s="284"/>
      <c r="L6" s="284"/>
      <c r="M6" s="284"/>
      <c r="N6" s="68"/>
      <c r="O6" s="64"/>
      <c r="P6" s="65"/>
      <c r="Q6" s="65"/>
      <c r="R6" s="66"/>
      <c r="S6" s="69"/>
      <c r="V6" s="1254"/>
      <c r="W6" s="1257"/>
      <c r="X6" s="63" t="s">
        <v>52</v>
      </c>
      <c r="Y6" s="283">
        <v>6</v>
      </c>
      <c r="Z6" s="284">
        <v>8</v>
      </c>
      <c r="AA6" s="284">
        <v>8</v>
      </c>
      <c r="AB6" s="284">
        <v>6</v>
      </c>
      <c r="AC6" s="66">
        <f t="shared" ref="AC6:AC22" si="1">SUM(Y6:AB6)</f>
        <v>28</v>
      </c>
      <c r="AD6" s="296">
        <v>2</v>
      </c>
      <c r="AE6" s="284">
        <v>8</v>
      </c>
      <c r="AF6" s="284">
        <v>11</v>
      </c>
      <c r="AG6" s="284">
        <v>8</v>
      </c>
      <c r="AH6" s="284">
        <v>8</v>
      </c>
      <c r="AI6" s="68">
        <f t="shared" ref="AI6:AI22" si="2">SUM(AD6:AH6)</f>
        <v>37</v>
      </c>
      <c r="AJ6" s="283">
        <v>6</v>
      </c>
      <c r="AK6" s="284">
        <v>8</v>
      </c>
      <c r="AL6" s="284">
        <v>6</v>
      </c>
      <c r="AM6" s="66">
        <f t="shared" ref="AM6:AM22" si="3">SUM(AJ6:AL6)</f>
        <v>20</v>
      </c>
      <c r="AN6" s="69">
        <f t="shared" ref="AN6:AN22" si="4">SUM(AM6,AI6,AC6)</f>
        <v>85</v>
      </c>
    </row>
    <row r="7" spans="1:40" s="62" customFormat="1" ht="18" customHeight="1">
      <c r="A7" s="1264"/>
      <c r="B7" s="1257"/>
      <c r="C7" s="63" t="s">
        <v>53</v>
      </c>
      <c r="D7" s="283">
        <v>8</v>
      </c>
      <c r="E7" s="284">
        <v>11</v>
      </c>
      <c r="F7" s="284">
        <v>15</v>
      </c>
      <c r="G7" s="284">
        <v>9</v>
      </c>
      <c r="H7" s="66">
        <f t="shared" ref="H7:H22" si="5">SUM(D7:G7)</f>
        <v>43</v>
      </c>
      <c r="I7" s="296">
        <v>4</v>
      </c>
      <c r="J7" s="284">
        <v>11</v>
      </c>
      <c r="K7" s="284">
        <v>18</v>
      </c>
      <c r="L7" s="284">
        <v>14</v>
      </c>
      <c r="M7" s="284">
        <v>10</v>
      </c>
      <c r="N7" s="68">
        <f t="shared" si="0"/>
        <v>57</v>
      </c>
      <c r="O7" s="64">
        <v>10</v>
      </c>
      <c r="P7" s="65">
        <v>16</v>
      </c>
      <c r="Q7" s="65">
        <v>10</v>
      </c>
      <c r="R7" s="66">
        <f t="shared" ref="R7:R22" si="6">SUM(O7:Q7)</f>
        <v>36</v>
      </c>
      <c r="S7" s="69">
        <f t="shared" ref="S7:S22" si="7">SUM(R7,N7,H7)</f>
        <v>136</v>
      </c>
      <c r="V7" s="1254"/>
      <c r="W7" s="1257"/>
      <c r="X7" s="63" t="s">
        <v>53</v>
      </c>
      <c r="Y7" s="283">
        <v>15</v>
      </c>
      <c r="Z7" s="284">
        <v>16</v>
      </c>
      <c r="AA7" s="284">
        <v>16</v>
      </c>
      <c r="AB7" s="284">
        <v>13</v>
      </c>
      <c r="AC7" s="66">
        <f t="shared" si="1"/>
        <v>60</v>
      </c>
      <c r="AD7" s="296">
        <v>4</v>
      </c>
      <c r="AE7" s="284">
        <v>14</v>
      </c>
      <c r="AF7" s="284">
        <v>22</v>
      </c>
      <c r="AG7" s="284">
        <v>17</v>
      </c>
      <c r="AH7" s="284">
        <v>15</v>
      </c>
      <c r="AI7" s="68">
        <f t="shared" si="2"/>
        <v>72</v>
      </c>
      <c r="AJ7" s="283">
        <v>12</v>
      </c>
      <c r="AK7" s="284">
        <v>18</v>
      </c>
      <c r="AL7" s="284">
        <v>13</v>
      </c>
      <c r="AM7" s="66">
        <f t="shared" si="3"/>
        <v>43</v>
      </c>
      <c r="AN7" s="69">
        <f t="shared" si="4"/>
        <v>175</v>
      </c>
    </row>
    <row r="8" spans="1:40" s="62" customFormat="1" ht="18" customHeight="1">
      <c r="A8" s="1264"/>
      <c r="B8" s="1257"/>
      <c r="C8" s="63" t="s">
        <v>54</v>
      </c>
      <c r="D8" s="283"/>
      <c r="E8" s="284"/>
      <c r="F8" s="284"/>
      <c r="G8" s="284"/>
      <c r="H8" s="66"/>
      <c r="I8" s="296"/>
      <c r="J8" s="284"/>
      <c r="K8" s="284"/>
      <c r="L8" s="284"/>
      <c r="M8" s="284"/>
      <c r="N8" s="68"/>
      <c r="O8" s="64"/>
      <c r="P8" s="65"/>
      <c r="Q8" s="65"/>
      <c r="R8" s="66"/>
      <c r="S8" s="69"/>
      <c r="V8" s="1254"/>
      <c r="W8" s="1257"/>
      <c r="X8" s="63" t="s">
        <v>54</v>
      </c>
      <c r="Y8" s="283">
        <v>8</v>
      </c>
      <c r="Z8" s="284">
        <v>9</v>
      </c>
      <c r="AA8" s="284">
        <v>11</v>
      </c>
      <c r="AB8" s="284">
        <v>8</v>
      </c>
      <c r="AC8" s="66">
        <f t="shared" si="1"/>
        <v>36</v>
      </c>
      <c r="AD8" s="296">
        <v>3</v>
      </c>
      <c r="AE8" s="284">
        <v>8</v>
      </c>
      <c r="AF8" s="284">
        <v>12</v>
      </c>
      <c r="AG8" s="284">
        <v>11</v>
      </c>
      <c r="AH8" s="284">
        <v>8</v>
      </c>
      <c r="AI8" s="68">
        <f t="shared" si="2"/>
        <v>42</v>
      </c>
      <c r="AJ8" s="283">
        <v>9</v>
      </c>
      <c r="AK8" s="284">
        <v>11</v>
      </c>
      <c r="AL8" s="284">
        <v>7</v>
      </c>
      <c r="AM8" s="66">
        <f t="shared" si="3"/>
        <v>27</v>
      </c>
      <c r="AN8" s="69">
        <f t="shared" si="4"/>
        <v>105</v>
      </c>
    </row>
    <row r="9" spans="1:40" s="62" customFormat="1" ht="18" customHeight="1">
      <c r="A9" s="1264"/>
      <c r="B9" s="1257"/>
      <c r="C9" s="63" t="s">
        <v>55</v>
      </c>
      <c r="D9" s="283">
        <v>6</v>
      </c>
      <c r="E9" s="284">
        <v>11</v>
      </c>
      <c r="F9" s="284">
        <v>13</v>
      </c>
      <c r="G9" s="284">
        <v>10</v>
      </c>
      <c r="H9" s="66">
        <f t="shared" si="5"/>
        <v>40</v>
      </c>
      <c r="I9" s="296">
        <v>2</v>
      </c>
      <c r="J9" s="284">
        <v>6</v>
      </c>
      <c r="K9" s="284">
        <v>11</v>
      </c>
      <c r="L9" s="284">
        <v>8</v>
      </c>
      <c r="M9" s="284">
        <v>9</v>
      </c>
      <c r="N9" s="68">
        <f t="shared" si="0"/>
        <v>36</v>
      </c>
      <c r="O9" s="64">
        <v>9</v>
      </c>
      <c r="P9" s="65">
        <v>10</v>
      </c>
      <c r="Q9" s="65">
        <v>7</v>
      </c>
      <c r="R9" s="66">
        <f t="shared" si="6"/>
        <v>26</v>
      </c>
      <c r="S9" s="69">
        <f t="shared" si="7"/>
        <v>102</v>
      </c>
      <c r="V9" s="1254"/>
      <c r="W9" s="1257"/>
      <c r="X9" s="63" t="s">
        <v>55</v>
      </c>
      <c r="Y9" s="283"/>
      <c r="Z9" s="284"/>
      <c r="AA9" s="284"/>
      <c r="AB9" s="284"/>
      <c r="AC9" s="66"/>
      <c r="AD9" s="296"/>
      <c r="AE9" s="284"/>
      <c r="AF9" s="284"/>
      <c r="AG9" s="284"/>
      <c r="AH9" s="284"/>
      <c r="AI9" s="68"/>
      <c r="AJ9" s="283"/>
      <c r="AK9" s="284"/>
      <c r="AL9" s="284"/>
      <c r="AM9" s="66"/>
      <c r="AN9" s="69"/>
    </row>
    <row r="10" spans="1:40" s="62" customFormat="1" ht="18" customHeight="1">
      <c r="A10" s="1264"/>
      <c r="B10" s="1257"/>
      <c r="C10" s="63" t="s">
        <v>56</v>
      </c>
      <c r="D10" s="283">
        <v>4</v>
      </c>
      <c r="E10" s="284">
        <v>7</v>
      </c>
      <c r="F10" s="284">
        <v>7</v>
      </c>
      <c r="G10" s="284">
        <v>6</v>
      </c>
      <c r="H10" s="66">
        <f t="shared" si="5"/>
        <v>24</v>
      </c>
      <c r="I10" s="296">
        <v>1</v>
      </c>
      <c r="J10" s="284">
        <v>6</v>
      </c>
      <c r="K10" s="284">
        <v>8</v>
      </c>
      <c r="L10" s="284">
        <v>9</v>
      </c>
      <c r="M10" s="284">
        <v>4</v>
      </c>
      <c r="N10" s="68">
        <f t="shared" si="0"/>
        <v>28</v>
      </c>
      <c r="O10" s="64">
        <v>5</v>
      </c>
      <c r="P10" s="65">
        <v>6</v>
      </c>
      <c r="Q10" s="65">
        <v>5</v>
      </c>
      <c r="R10" s="66">
        <f t="shared" si="6"/>
        <v>16</v>
      </c>
      <c r="S10" s="69">
        <f t="shared" si="7"/>
        <v>68</v>
      </c>
      <c r="V10" s="1254"/>
      <c r="W10" s="1257"/>
      <c r="X10" s="63" t="s">
        <v>56</v>
      </c>
      <c r="Y10" s="283">
        <v>5</v>
      </c>
      <c r="Z10" s="284">
        <v>5</v>
      </c>
      <c r="AA10" s="284">
        <v>7</v>
      </c>
      <c r="AB10" s="284">
        <v>4</v>
      </c>
      <c r="AC10" s="66">
        <f t="shared" si="1"/>
        <v>21</v>
      </c>
      <c r="AD10" s="296">
        <v>1</v>
      </c>
      <c r="AE10" s="284">
        <v>5</v>
      </c>
      <c r="AF10" s="284">
        <v>6</v>
      </c>
      <c r="AG10" s="284">
        <v>10</v>
      </c>
      <c r="AH10" s="284">
        <v>4</v>
      </c>
      <c r="AI10" s="68">
        <f t="shared" si="2"/>
        <v>26</v>
      </c>
      <c r="AJ10" s="283">
        <v>4</v>
      </c>
      <c r="AK10" s="284">
        <v>5</v>
      </c>
      <c r="AL10" s="284">
        <v>4</v>
      </c>
      <c r="AM10" s="66">
        <f t="shared" si="3"/>
        <v>13</v>
      </c>
      <c r="AN10" s="69">
        <f t="shared" si="4"/>
        <v>60</v>
      </c>
    </row>
    <row r="11" spans="1:40" s="62" customFormat="1" ht="18" customHeight="1">
      <c r="A11" s="1264"/>
      <c r="B11" s="1257"/>
      <c r="C11" s="63" t="s">
        <v>57</v>
      </c>
      <c r="D11" s="283">
        <v>4</v>
      </c>
      <c r="E11" s="284">
        <v>6</v>
      </c>
      <c r="F11" s="284">
        <v>7</v>
      </c>
      <c r="G11" s="284">
        <v>6</v>
      </c>
      <c r="H11" s="66">
        <f t="shared" si="5"/>
        <v>23</v>
      </c>
      <c r="I11" s="296">
        <v>0</v>
      </c>
      <c r="J11" s="284">
        <v>8</v>
      </c>
      <c r="K11" s="284">
        <v>8</v>
      </c>
      <c r="L11" s="284">
        <v>6</v>
      </c>
      <c r="M11" s="284">
        <v>6</v>
      </c>
      <c r="N11" s="68">
        <f t="shared" si="0"/>
        <v>28</v>
      </c>
      <c r="O11" s="64">
        <v>4</v>
      </c>
      <c r="P11" s="65">
        <v>6</v>
      </c>
      <c r="Q11" s="65">
        <v>7</v>
      </c>
      <c r="R11" s="66">
        <f t="shared" si="6"/>
        <v>17</v>
      </c>
      <c r="S11" s="69">
        <f t="shared" si="7"/>
        <v>68</v>
      </c>
      <c r="V11" s="1254"/>
      <c r="W11" s="1257"/>
      <c r="X11" s="63" t="s">
        <v>57</v>
      </c>
      <c r="Y11" s="283">
        <v>4</v>
      </c>
      <c r="Z11" s="284">
        <v>6</v>
      </c>
      <c r="AA11" s="284">
        <v>8</v>
      </c>
      <c r="AB11" s="284">
        <v>4</v>
      </c>
      <c r="AC11" s="66">
        <f t="shared" si="1"/>
        <v>22</v>
      </c>
      <c r="AD11" s="296">
        <v>0</v>
      </c>
      <c r="AE11" s="284">
        <v>6</v>
      </c>
      <c r="AF11" s="284">
        <v>8</v>
      </c>
      <c r="AG11" s="284">
        <v>6</v>
      </c>
      <c r="AH11" s="284">
        <v>4</v>
      </c>
      <c r="AI11" s="68">
        <f t="shared" si="2"/>
        <v>24</v>
      </c>
      <c r="AJ11" s="283">
        <v>4</v>
      </c>
      <c r="AK11" s="284">
        <v>6</v>
      </c>
      <c r="AL11" s="284">
        <v>4</v>
      </c>
      <c r="AM11" s="66">
        <f t="shared" si="3"/>
        <v>14</v>
      </c>
      <c r="AN11" s="69">
        <f t="shared" si="4"/>
        <v>60</v>
      </c>
    </row>
    <row r="12" spans="1:40" s="62" customFormat="1" ht="18" customHeight="1">
      <c r="A12" s="1264"/>
      <c r="B12" s="1257"/>
      <c r="C12" s="63" t="s">
        <v>58</v>
      </c>
      <c r="D12" s="283"/>
      <c r="E12" s="284"/>
      <c r="F12" s="284"/>
      <c r="G12" s="284"/>
      <c r="H12" s="66"/>
      <c r="I12" s="296"/>
      <c r="J12" s="284"/>
      <c r="K12" s="284"/>
      <c r="L12" s="284"/>
      <c r="M12" s="284"/>
      <c r="N12" s="68"/>
      <c r="O12" s="64"/>
      <c r="P12" s="65"/>
      <c r="Q12" s="65"/>
      <c r="R12" s="66"/>
      <c r="S12" s="69"/>
      <c r="V12" s="1254"/>
      <c r="W12" s="1257"/>
      <c r="X12" s="63" t="s">
        <v>58</v>
      </c>
      <c r="Y12" s="283"/>
      <c r="Z12" s="284"/>
      <c r="AA12" s="284"/>
      <c r="AB12" s="284"/>
      <c r="AC12" s="66"/>
      <c r="AD12" s="296"/>
      <c r="AE12" s="284"/>
      <c r="AF12" s="284"/>
      <c r="AG12" s="284"/>
      <c r="AH12" s="284"/>
      <c r="AI12" s="68"/>
      <c r="AJ12" s="283"/>
      <c r="AK12" s="284"/>
      <c r="AL12" s="284"/>
      <c r="AM12" s="66"/>
      <c r="AN12" s="69"/>
    </row>
    <row r="13" spans="1:40" s="62" customFormat="1" ht="18" customHeight="1" thickBot="1">
      <c r="A13" s="1264"/>
      <c r="B13" s="1257"/>
      <c r="C13" s="70" t="s">
        <v>46</v>
      </c>
      <c r="D13" s="285">
        <v>7</v>
      </c>
      <c r="E13" s="286">
        <v>9</v>
      </c>
      <c r="F13" s="286">
        <v>11</v>
      </c>
      <c r="G13" s="286">
        <v>11</v>
      </c>
      <c r="H13" s="73">
        <f t="shared" si="5"/>
        <v>38</v>
      </c>
      <c r="I13" s="297">
        <v>2</v>
      </c>
      <c r="J13" s="286">
        <v>15</v>
      </c>
      <c r="K13" s="286">
        <v>9</v>
      </c>
      <c r="L13" s="286">
        <v>6</v>
      </c>
      <c r="M13" s="286">
        <v>9</v>
      </c>
      <c r="N13" s="75">
        <f t="shared" si="0"/>
        <v>41</v>
      </c>
      <c r="O13" s="71">
        <v>7</v>
      </c>
      <c r="P13" s="72">
        <v>9</v>
      </c>
      <c r="Q13" s="72">
        <v>7</v>
      </c>
      <c r="R13" s="73">
        <f t="shared" si="6"/>
        <v>23</v>
      </c>
      <c r="S13" s="76">
        <f t="shared" si="7"/>
        <v>102</v>
      </c>
      <c r="V13" s="1254"/>
      <c r="W13" s="1257"/>
      <c r="X13" s="77" t="s">
        <v>46</v>
      </c>
      <c r="Y13" s="285">
        <v>7</v>
      </c>
      <c r="Z13" s="286">
        <v>9</v>
      </c>
      <c r="AA13" s="286">
        <v>11</v>
      </c>
      <c r="AB13" s="286">
        <v>8</v>
      </c>
      <c r="AC13" s="73">
        <f>SUM(Y13:AB13)</f>
        <v>35</v>
      </c>
      <c r="AD13" s="297">
        <v>2</v>
      </c>
      <c r="AE13" s="286">
        <v>14</v>
      </c>
      <c r="AF13" s="286">
        <v>8</v>
      </c>
      <c r="AG13" s="286">
        <v>6</v>
      </c>
      <c r="AH13" s="286">
        <v>6</v>
      </c>
      <c r="AI13" s="75">
        <f>SUM(AD13:AH13)</f>
        <v>36</v>
      </c>
      <c r="AJ13" s="285">
        <v>6</v>
      </c>
      <c r="AK13" s="286">
        <v>7</v>
      </c>
      <c r="AL13" s="286">
        <v>6</v>
      </c>
      <c r="AM13" s="73">
        <f t="shared" si="3"/>
        <v>19</v>
      </c>
      <c r="AN13" s="76">
        <f t="shared" si="4"/>
        <v>90</v>
      </c>
    </row>
    <row r="14" spans="1:40" s="62" customFormat="1" ht="18" customHeight="1" thickBot="1">
      <c r="A14" s="1264"/>
      <c r="B14" s="1257"/>
      <c r="C14" s="78" t="s">
        <v>18</v>
      </c>
      <c r="D14" s="287"/>
      <c r="E14" s="288"/>
      <c r="F14" s="288"/>
      <c r="G14" s="288"/>
      <c r="H14" s="81"/>
      <c r="I14" s="298"/>
      <c r="J14" s="288"/>
      <c r="K14" s="288"/>
      <c r="L14" s="288"/>
      <c r="M14" s="288"/>
      <c r="N14" s="83"/>
      <c r="O14" s="79"/>
      <c r="P14" s="80"/>
      <c r="Q14" s="80"/>
      <c r="R14" s="81"/>
      <c r="S14" s="84"/>
      <c r="V14" s="1254"/>
      <c r="W14" s="1257"/>
      <c r="X14" s="78" t="s">
        <v>18</v>
      </c>
      <c r="Y14" s="287">
        <v>7</v>
      </c>
      <c r="Z14" s="288">
        <v>10</v>
      </c>
      <c r="AA14" s="288">
        <v>12</v>
      </c>
      <c r="AB14" s="288">
        <v>9</v>
      </c>
      <c r="AC14" s="81">
        <f>SUM(Y14:AB14)</f>
        <v>38</v>
      </c>
      <c r="AD14" s="298">
        <v>1</v>
      </c>
      <c r="AE14" s="288">
        <v>9</v>
      </c>
      <c r="AF14" s="288">
        <v>11</v>
      </c>
      <c r="AG14" s="288">
        <v>5</v>
      </c>
      <c r="AH14" s="288">
        <v>12</v>
      </c>
      <c r="AI14" s="83">
        <f>SUM(AD14:AH14)</f>
        <v>38</v>
      </c>
      <c r="AJ14" s="287">
        <v>8</v>
      </c>
      <c r="AK14" s="288">
        <v>9</v>
      </c>
      <c r="AL14" s="288">
        <v>7</v>
      </c>
      <c r="AM14" s="81">
        <f t="shared" si="3"/>
        <v>24</v>
      </c>
      <c r="AN14" s="84">
        <f t="shared" si="4"/>
        <v>100</v>
      </c>
    </row>
    <row r="15" spans="1:40" s="62" customFormat="1" ht="18" customHeight="1" thickBot="1">
      <c r="A15" s="1264"/>
      <c r="B15" s="1257"/>
      <c r="C15" s="78" t="s">
        <v>212</v>
      </c>
      <c r="D15" s="287"/>
      <c r="E15" s="288"/>
      <c r="F15" s="288"/>
      <c r="G15" s="288"/>
      <c r="H15" s="81"/>
      <c r="I15" s="298"/>
      <c r="J15" s="288"/>
      <c r="K15" s="288"/>
      <c r="L15" s="288"/>
      <c r="M15" s="288"/>
      <c r="N15" s="83"/>
      <c r="O15" s="79"/>
      <c r="P15" s="80"/>
      <c r="Q15" s="80"/>
      <c r="R15" s="81"/>
      <c r="S15" s="84"/>
      <c r="V15" s="1254"/>
      <c r="W15" s="1257"/>
      <c r="X15" s="78" t="s">
        <v>212</v>
      </c>
      <c r="Y15" s="287"/>
      <c r="Z15" s="288"/>
      <c r="AA15" s="288"/>
      <c r="AB15" s="288"/>
      <c r="AC15" s="81"/>
      <c r="AD15" s="298"/>
      <c r="AE15" s="288"/>
      <c r="AF15" s="288"/>
      <c r="AG15" s="288"/>
      <c r="AH15" s="288"/>
      <c r="AI15" s="83"/>
      <c r="AJ15" s="287"/>
      <c r="AK15" s="288"/>
      <c r="AL15" s="288"/>
      <c r="AM15" s="81"/>
      <c r="AN15" s="84"/>
    </row>
    <row r="16" spans="1:40" s="62" customFormat="1" ht="18" customHeight="1" thickBot="1">
      <c r="A16" s="1264"/>
      <c r="B16" s="1257"/>
      <c r="C16" s="78" t="s">
        <v>19</v>
      </c>
      <c r="D16" s="289">
        <v>3</v>
      </c>
      <c r="E16" s="290">
        <v>3</v>
      </c>
      <c r="F16" s="290">
        <v>3</v>
      </c>
      <c r="G16" s="290">
        <v>3</v>
      </c>
      <c r="H16" s="87">
        <f t="shared" si="5"/>
        <v>12</v>
      </c>
      <c r="I16" s="299">
        <v>1</v>
      </c>
      <c r="J16" s="290">
        <v>4</v>
      </c>
      <c r="K16" s="290">
        <v>3</v>
      </c>
      <c r="L16" s="290">
        <v>3</v>
      </c>
      <c r="M16" s="290">
        <v>3</v>
      </c>
      <c r="N16" s="89">
        <f t="shared" si="0"/>
        <v>14</v>
      </c>
      <c r="O16" s="85">
        <v>3</v>
      </c>
      <c r="P16" s="86">
        <v>3</v>
      </c>
      <c r="Q16" s="86">
        <v>2</v>
      </c>
      <c r="R16" s="87">
        <f t="shared" si="6"/>
        <v>8</v>
      </c>
      <c r="S16" s="90">
        <f t="shared" si="7"/>
        <v>34</v>
      </c>
      <c r="V16" s="1254"/>
      <c r="W16" s="1257"/>
      <c r="X16" s="91" t="s">
        <v>19</v>
      </c>
      <c r="Y16" s="289">
        <v>2</v>
      </c>
      <c r="Z16" s="290">
        <v>4</v>
      </c>
      <c r="AA16" s="290">
        <v>4</v>
      </c>
      <c r="AB16" s="290">
        <v>3</v>
      </c>
      <c r="AC16" s="87">
        <f t="shared" si="1"/>
        <v>13</v>
      </c>
      <c r="AD16" s="299">
        <v>1</v>
      </c>
      <c r="AE16" s="290">
        <v>3</v>
      </c>
      <c r="AF16" s="290">
        <v>4</v>
      </c>
      <c r="AG16" s="290">
        <v>3</v>
      </c>
      <c r="AH16" s="290">
        <v>3</v>
      </c>
      <c r="AI16" s="89">
        <f t="shared" si="2"/>
        <v>14</v>
      </c>
      <c r="AJ16" s="289">
        <v>2</v>
      </c>
      <c r="AK16" s="290">
        <v>3</v>
      </c>
      <c r="AL16" s="290">
        <v>3</v>
      </c>
      <c r="AM16" s="87">
        <f t="shared" si="3"/>
        <v>8</v>
      </c>
      <c r="AN16" s="90">
        <f t="shared" si="4"/>
        <v>35</v>
      </c>
    </row>
    <row r="17" spans="1:40" s="62" customFormat="1" ht="18" customHeight="1">
      <c r="A17" s="1264"/>
      <c r="B17" s="1257"/>
      <c r="C17" s="92" t="s">
        <v>38</v>
      </c>
      <c r="D17" s="281">
        <v>10</v>
      </c>
      <c r="E17" s="282">
        <v>4</v>
      </c>
      <c r="F17" s="282">
        <v>4</v>
      </c>
      <c r="G17" s="282">
        <v>6</v>
      </c>
      <c r="H17" s="58">
        <f t="shared" si="5"/>
        <v>24</v>
      </c>
      <c r="I17" s="295">
        <v>5</v>
      </c>
      <c r="J17" s="282">
        <v>4</v>
      </c>
      <c r="K17" s="282">
        <v>4</v>
      </c>
      <c r="L17" s="282">
        <v>3</v>
      </c>
      <c r="M17" s="282">
        <v>5</v>
      </c>
      <c r="N17" s="60">
        <f t="shared" si="0"/>
        <v>21</v>
      </c>
      <c r="O17" s="56">
        <v>6</v>
      </c>
      <c r="P17" s="57">
        <v>3</v>
      </c>
      <c r="Q17" s="57">
        <v>6</v>
      </c>
      <c r="R17" s="58">
        <f t="shared" si="6"/>
        <v>15</v>
      </c>
      <c r="S17" s="61">
        <f t="shared" si="7"/>
        <v>60</v>
      </c>
      <c r="V17" s="1254"/>
      <c r="W17" s="1257"/>
      <c r="X17" s="55" t="s">
        <v>38</v>
      </c>
      <c r="Y17" s="281">
        <v>6</v>
      </c>
      <c r="Z17" s="282">
        <v>3</v>
      </c>
      <c r="AA17" s="282">
        <v>3</v>
      </c>
      <c r="AB17" s="282">
        <v>5</v>
      </c>
      <c r="AC17" s="58">
        <f t="shared" si="1"/>
        <v>17</v>
      </c>
      <c r="AD17" s="295">
        <v>5</v>
      </c>
      <c r="AE17" s="282">
        <v>3</v>
      </c>
      <c r="AF17" s="282">
        <v>3</v>
      </c>
      <c r="AG17" s="282">
        <v>3</v>
      </c>
      <c r="AH17" s="282">
        <v>5</v>
      </c>
      <c r="AI17" s="60">
        <f t="shared" si="2"/>
        <v>19</v>
      </c>
      <c r="AJ17" s="281">
        <v>5</v>
      </c>
      <c r="AK17" s="282">
        <v>3</v>
      </c>
      <c r="AL17" s="282">
        <v>6</v>
      </c>
      <c r="AM17" s="58">
        <f t="shared" si="3"/>
        <v>14</v>
      </c>
      <c r="AN17" s="61">
        <f t="shared" si="4"/>
        <v>50</v>
      </c>
    </row>
    <row r="18" spans="1:40" s="62" customFormat="1" ht="18" customHeight="1">
      <c r="A18" s="1264"/>
      <c r="B18" s="1257"/>
      <c r="C18" s="63" t="s">
        <v>39</v>
      </c>
      <c r="D18" s="283"/>
      <c r="E18" s="284"/>
      <c r="F18" s="284"/>
      <c r="G18" s="284"/>
      <c r="H18" s="66"/>
      <c r="I18" s="296"/>
      <c r="J18" s="284"/>
      <c r="K18" s="284"/>
      <c r="L18" s="284"/>
      <c r="M18" s="284"/>
      <c r="N18" s="68"/>
      <c r="O18" s="64"/>
      <c r="P18" s="65"/>
      <c r="Q18" s="65"/>
      <c r="R18" s="66"/>
      <c r="S18" s="69"/>
      <c r="V18" s="1254"/>
      <c r="W18" s="1257"/>
      <c r="X18" s="63" t="s">
        <v>39</v>
      </c>
      <c r="Y18" s="283">
        <v>1</v>
      </c>
      <c r="Z18" s="284">
        <v>1</v>
      </c>
      <c r="AA18" s="284">
        <v>1</v>
      </c>
      <c r="AB18" s="284">
        <v>1</v>
      </c>
      <c r="AC18" s="158">
        <f t="shared" si="1"/>
        <v>4</v>
      </c>
      <c r="AD18" s="296">
        <v>1</v>
      </c>
      <c r="AE18" s="284">
        <v>0</v>
      </c>
      <c r="AF18" s="284">
        <v>1</v>
      </c>
      <c r="AG18" s="284">
        <v>2</v>
      </c>
      <c r="AH18" s="284">
        <v>0</v>
      </c>
      <c r="AI18" s="159">
        <f t="shared" si="2"/>
        <v>4</v>
      </c>
      <c r="AJ18" s="283">
        <v>1</v>
      </c>
      <c r="AK18" s="284">
        <v>1</v>
      </c>
      <c r="AL18" s="284">
        <v>0</v>
      </c>
      <c r="AM18" s="158">
        <f t="shared" si="3"/>
        <v>2</v>
      </c>
      <c r="AN18" s="69">
        <f t="shared" si="4"/>
        <v>10</v>
      </c>
    </row>
    <row r="19" spans="1:40" s="62" customFormat="1" ht="18" customHeight="1">
      <c r="A19" s="1264"/>
      <c r="B19" s="1257"/>
      <c r="C19" s="63" t="s">
        <v>40</v>
      </c>
      <c r="D19" s="283">
        <v>1</v>
      </c>
      <c r="E19" s="284">
        <v>0</v>
      </c>
      <c r="F19" s="284">
        <v>1</v>
      </c>
      <c r="G19" s="284">
        <v>0</v>
      </c>
      <c r="H19" s="66">
        <f t="shared" si="5"/>
        <v>2</v>
      </c>
      <c r="I19" s="296">
        <v>0</v>
      </c>
      <c r="J19" s="284">
        <v>1</v>
      </c>
      <c r="K19" s="284">
        <v>0</v>
      </c>
      <c r="L19" s="284">
        <v>2</v>
      </c>
      <c r="M19" s="284">
        <v>0</v>
      </c>
      <c r="N19" s="68">
        <f t="shared" si="0"/>
        <v>3</v>
      </c>
      <c r="O19" s="64">
        <f>行事時数!O$42</f>
        <v>0</v>
      </c>
      <c r="P19" s="65">
        <f>行事時数!O$44</f>
        <v>0</v>
      </c>
      <c r="Q19" s="65">
        <f>行事時数!O$46</f>
        <v>3</v>
      </c>
      <c r="R19" s="66">
        <f t="shared" si="6"/>
        <v>3</v>
      </c>
      <c r="S19" s="69">
        <f t="shared" si="7"/>
        <v>8</v>
      </c>
      <c r="V19" s="1254"/>
      <c r="W19" s="1257"/>
      <c r="X19" s="63" t="s">
        <v>40</v>
      </c>
      <c r="Y19" s="283">
        <v>1</v>
      </c>
      <c r="Z19" s="284">
        <v>2</v>
      </c>
      <c r="AA19" s="284">
        <v>1</v>
      </c>
      <c r="AB19" s="284">
        <v>0</v>
      </c>
      <c r="AC19" s="66">
        <f t="shared" si="1"/>
        <v>4</v>
      </c>
      <c r="AD19" s="296">
        <v>0</v>
      </c>
      <c r="AE19" s="284">
        <v>1</v>
      </c>
      <c r="AF19" s="284">
        <v>0</v>
      </c>
      <c r="AG19" s="284">
        <v>2</v>
      </c>
      <c r="AH19" s="284">
        <v>0</v>
      </c>
      <c r="AI19" s="68">
        <f>SUM(AD19:AH19)</f>
        <v>3</v>
      </c>
      <c r="AJ19" s="283">
        <v>2.5</v>
      </c>
      <c r="AK19" s="284">
        <v>3</v>
      </c>
      <c r="AL19" s="284">
        <v>1</v>
      </c>
      <c r="AM19" s="66">
        <f t="shared" si="3"/>
        <v>6.5</v>
      </c>
      <c r="AN19" s="69">
        <f t="shared" si="4"/>
        <v>13.5</v>
      </c>
    </row>
    <row r="20" spans="1:40" s="62" customFormat="1" ht="18" customHeight="1" thickBot="1">
      <c r="A20" s="1264"/>
      <c r="B20" s="1257"/>
      <c r="C20" s="77" t="s">
        <v>41</v>
      </c>
      <c r="D20" s="291">
        <v>8.5</v>
      </c>
      <c r="E20" s="292">
        <v>3</v>
      </c>
      <c r="F20" s="292">
        <v>3</v>
      </c>
      <c r="G20" s="292">
        <v>1.5</v>
      </c>
      <c r="H20" s="95">
        <f t="shared" si="5"/>
        <v>16</v>
      </c>
      <c r="I20" s="300">
        <v>1</v>
      </c>
      <c r="J20" s="292">
        <v>16</v>
      </c>
      <c r="K20" s="292">
        <v>5</v>
      </c>
      <c r="L20" s="292">
        <v>2.5</v>
      </c>
      <c r="M20" s="292">
        <v>1.5</v>
      </c>
      <c r="N20" s="97">
        <f t="shared" si="0"/>
        <v>26</v>
      </c>
      <c r="O20" s="93">
        <f>行事時数!O$41</f>
        <v>2.5</v>
      </c>
      <c r="P20" s="94">
        <f>行事時数!O$43</f>
        <v>0</v>
      </c>
      <c r="Q20" s="94">
        <f>行事時数!O$45</f>
        <v>1</v>
      </c>
      <c r="R20" s="95">
        <f t="shared" si="6"/>
        <v>3.5</v>
      </c>
      <c r="S20" s="98">
        <f t="shared" si="7"/>
        <v>45.5</v>
      </c>
      <c r="V20" s="1254"/>
      <c r="W20" s="1257"/>
      <c r="X20" s="70" t="s">
        <v>41</v>
      </c>
      <c r="Y20" s="291">
        <v>5</v>
      </c>
      <c r="Z20" s="292">
        <v>1.5</v>
      </c>
      <c r="AA20" s="292">
        <v>3</v>
      </c>
      <c r="AB20" s="292">
        <v>1.5</v>
      </c>
      <c r="AC20" s="95">
        <f t="shared" si="1"/>
        <v>11</v>
      </c>
      <c r="AD20" s="300">
        <v>1</v>
      </c>
      <c r="AE20" s="292">
        <v>19</v>
      </c>
      <c r="AF20" s="292">
        <v>8</v>
      </c>
      <c r="AG20" s="292">
        <v>2.5</v>
      </c>
      <c r="AH20" s="292">
        <v>1.5</v>
      </c>
      <c r="AI20" s="97">
        <f>SUM(AD20:AH20)</f>
        <v>32</v>
      </c>
      <c r="AJ20" s="291">
        <v>1.5</v>
      </c>
      <c r="AK20" s="292">
        <v>0</v>
      </c>
      <c r="AL20" s="292">
        <v>10</v>
      </c>
      <c r="AM20" s="95">
        <f t="shared" si="3"/>
        <v>11.5</v>
      </c>
      <c r="AN20" s="98">
        <f t="shared" si="4"/>
        <v>54.5</v>
      </c>
    </row>
    <row r="21" spans="1:40" s="62" customFormat="1" ht="18" customHeight="1" thickBot="1">
      <c r="A21" s="1264"/>
      <c r="B21" s="1258"/>
      <c r="C21" s="84" t="s">
        <v>43</v>
      </c>
      <c r="D21" s="99">
        <f>SUM(D5:D20)</f>
        <v>68.5</v>
      </c>
      <c r="E21" s="100">
        <f t="shared" ref="E21:S21" si="8">SUM(E5:E20)</f>
        <v>83</v>
      </c>
      <c r="F21" s="100">
        <f t="shared" si="8"/>
        <v>97</v>
      </c>
      <c r="G21" s="100">
        <f t="shared" si="8"/>
        <v>70.5</v>
      </c>
      <c r="H21" s="101">
        <f t="shared" si="8"/>
        <v>319</v>
      </c>
      <c r="I21" s="102">
        <f t="shared" si="8"/>
        <v>21</v>
      </c>
      <c r="J21" s="100">
        <f t="shared" si="8"/>
        <v>90</v>
      </c>
      <c r="K21" s="100">
        <f t="shared" si="8"/>
        <v>98</v>
      </c>
      <c r="L21" s="100">
        <f t="shared" si="8"/>
        <v>82.5</v>
      </c>
      <c r="M21" s="100">
        <f t="shared" si="8"/>
        <v>67.5</v>
      </c>
      <c r="N21" s="103">
        <f t="shared" si="8"/>
        <v>359</v>
      </c>
      <c r="O21" s="99">
        <f t="shared" si="8"/>
        <v>70.5</v>
      </c>
      <c r="P21" s="100">
        <f t="shared" si="8"/>
        <v>81</v>
      </c>
      <c r="Q21" s="100">
        <f t="shared" si="8"/>
        <v>66</v>
      </c>
      <c r="R21" s="101">
        <f t="shared" si="8"/>
        <v>217.5</v>
      </c>
      <c r="S21" s="104">
        <f t="shared" si="8"/>
        <v>895.5</v>
      </c>
      <c r="V21" s="1254"/>
      <c r="W21" s="1258"/>
      <c r="X21" s="84" t="s">
        <v>43</v>
      </c>
      <c r="Y21" s="99">
        <f t="shared" ref="Y21:AN21" si="9">SUM(Y5:Y20)</f>
        <v>85</v>
      </c>
      <c r="Z21" s="100">
        <f t="shared" si="9"/>
        <v>97.5</v>
      </c>
      <c r="AA21" s="100">
        <f t="shared" si="9"/>
        <v>114</v>
      </c>
      <c r="AB21" s="100">
        <f t="shared" si="9"/>
        <v>79.5</v>
      </c>
      <c r="AC21" s="101">
        <f t="shared" si="9"/>
        <v>376</v>
      </c>
      <c r="AD21" s="102">
        <f t="shared" si="9"/>
        <v>25</v>
      </c>
      <c r="AE21" s="100">
        <f t="shared" si="9"/>
        <v>107</v>
      </c>
      <c r="AF21" s="100">
        <f t="shared" si="9"/>
        <v>119</v>
      </c>
      <c r="AG21" s="100">
        <f t="shared" si="9"/>
        <v>98.5</v>
      </c>
      <c r="AH21" s="100">
        <f t="shared" si="9"/>
        <v>87.5</v>
      </c>
      <c r="AI21" s="103">
        <f t="shared" si="9"/>
        <v>437</v>
      </c>
      <c r="AJ21" s="99">
        <f t="shared" si="9"/>
        <v>77</v>
      </c>
      <c r="AK21" s="100">
        <f t="shared" si="9"/>
        <v>102</v>
      </c>
      <c r="AL21" s="100">
        <f t="shared" si="9"/>
        <v>81</v>
      </c>
      <c r="AM21" s="101">
        <f t="shared" si="9"/>
        <v>260</v>
      </c>
      <c r="AN21" s="104">
        <f t="shared" si="9"/>
        <v>1073</v>
      </c>
    </row>
    <row r="22" spans="1:40" s="62" customFormat="1" ht="18" customHeight="1" thickBot="1">
      <c r="A22" s="1264"/>
      <c r="B22" s="1259" t="s">
        <v>64</v>
      </c>
      <c r="C22" s="1260"/>
      <c r="D22" s="293">
        <v>71</v>
      </c>
      <c r="E22" s="294">
        <v>86</v>
      </c>
      <c r="F22" s="294">
        <v>100</v>
      </c>
      <c r="G22" s="294">
        <v>80</v>
      </c>
      <c r="H22" s="101">
        <f t="shared" si="5"/>
        <v>337</v>
      </c>
      <c r="I22" s="102">
        <f>実質時数計算!D80</f>
        <v>11</v>
      </c>
      <c r="J22" s="100">
        <f>実質時数計算!N80</f>
        <v>100</v>
      </c>
      <c r="K22" s="100">
        <f>実質時数計算!X80</f>
        <v>95</v>
      </c>
      <c r="L22" s="100">
        <f>実質時数計算!AH80</f>
        <v>100</v>
      </c>
      <c r="M22" s="100">
        <f>実質時数計算!D124</f>
        <v>78</v>
      </c>
      <c r="N22" s="103">
        <f t="shared" si="0"/>
        <v>384</v>
      </c>
      <c r="O22" s="99">
        <f>実質時数計算!N124</f>
        <v>78</v>
      </c>
      <c r="P22" s="100">
        <f>実質時数計算!X124</f>
        <v>99</v>
      </c>
      <c r="Q22" s="100">
        <f>実質時数計算!AH124</f>
        <v>75</v>
      </c>
      <c r="R22" s="101">
        <f t="shared" si="6"/>
        <v>252</v>
      </c>
      <c r="S22" s="104">
        <f t="shared" si="7"/>
        <v>973</v>
      </c>
      <c r="V22" s="1254"/>
      <c r="W22" s="1259" t="s">
        <v>64</v>
      </c>
      <c r="X22" s="1260"/>
      <c r="Y22" s="99">
        <f>実質時数計算!G36</f>
        <v>80</v>
      </c>
      <c r="Z22" s="100">
        <f>実質時数計算!Q36</f>
        <v>103</v>
      </c>
      <c r="AA22" s="100">
        <f>実質時数計算!AA36</f>
        <v>125</v>
      </c>
      <c r="AB22" s="100">
        <f>実質時数計算!AK36</f>
        <v>81</v>
      </c>
      <c r="AC22" s="101">
        <f t="shared" si="1"/>
        <v>389</v>
      </c>
      <c r="AD22" s="102">
        <f>実質時数計算!G80</f>
        <v>11</v>
      </c>
      <c r="AE22" s="100">
        <f>実質時数計算!Q80</f>
        <v>111</v>
      </c>
      <c r="AF22" s="100">
        <f>実質時数計算!AA80</f>
        <v>106</v>
      </c>
      <c r="AG22" s="100">
        <f>実質時数計算!AK80</f>
        <v>113</v>
      </c>
      <c r="AH22" s="100">
        <f>実質時数計算!G124</f>
        <v>85</v>
      </c>
      <c r="AI22" s="103">
        <f t="shared" si="2"/>
        <v>426</v>
      </c>
      <c r="AJ22" s="99">
        <f>実質時数計算!Q124</f>
        <v>88</v>
      </c>
      <c r="AK22" s="100">
        <f>実質時数計算!AA124</f>
        <v>112</v>
      </c>
      <c r="AL22" s="100">
        <f>実質時数計算!AK124</f>
        <v>88</v>
      </c>
      <c r="AM22" s="101">
        <f t="shared" si="3"/>
        <v>288</v>
      </c>
      <c r="AN22" s="104">
        <f t="shared" si="4"/>
        <v>1103</v>
      </c>
    </row>
    <row r="23" spans="1:40" s="62" customFormat="1" ht="18" customHeight="1" thickBot="1">
      <c r="A23" s="1265"/>
      <c r="B23" s="1261" t="s">
        <v>44</v>
      </c>
      <c r="C23" s="1262"/>
      <c r="D23" s="99">
        <f t="shared" ref="D23:S23" si="10">D22-D21</f>
        <v>2.5</v>
      </c>
      <c r="E23" s="100">
        <f t="shared" si="10"/>
        <v>3</v>
      </c>
      <c r="F23" s="100">
        <f t="shared" si="10"/>
        <v>3</v>
      </c>
      <c r="G23" s="100">
        <f t="shared" si="10"/>
        <v>9.5</v>
      </c>
      <c r="H23" s="101">
        <f t="shared" si="10"/>
        <v>18</v>
      </c>
      <c r="I23" s="102">
        <f t="shared" si="10"/>
        <v>-10</v>
      </c>
      <c r="J23" s="100">
        <f t="shared" si="10"/>
        <v>10</v>
      </c>
      <c r="K23" s="100">
        <f t="shared" si="10"/>
        <v>-3</v>
      </c>
      <c r="L23" s="100">
        <f t="shared" si="10"/>
        <v>17.5</v>
      </c>
      <c r="M23" s="100">
        <f t="shared" si="10"/>
        <v>10.5</v>
      </c>
      <c r="N23" s="103">
        <f t="shared" si="10"/>
        <v>25</v>
      </c>
      <c r="O23" s="99">
        <f t="shared" si="10"/>
        <v>7.5</v>
      </c>
      <c r="P23" s="100">
        <f t="shared" si="10"/>
        <v>18</v>
      </c>
      <c r="Q23" s="100">
        <f t="shared" si="10"/>
        <v>9</v>
      </c>
      <c r="R23" s="101">
        <f t="shared" si="10"/>
        <v>34.5</v>
      </c>
      <c r="S23" s="104">
        <f t="shared" si="10"/>
        <v>77.5</v>
      </c>
      <c r="V23" s="1255"/>
      <c r="W23" s="1261" t="s">
        <v>44</v>
      </c>
      <c r="X23" s="1262"/>
      <c r="Y23" s="99">
        <f>Y22-Y21</f>
        <v>-5</v>
      </c>
      <c r="Z23" s="100">
        <f t="shared" ref="Z23:AN23" si="11">Z22-Z21</f>
        <v>5.5</v>
      </c>
      <c r="AA23" s="100">
        <f t="shared" si="11"/>
        <v>11</v>
      </c>
      <c r="AB23" s="100">
        <f t="shared" si="11"/>
        <v>1.5</v>
      </c>
      <c r="AC23" s="101">
        <f t="shared" si="11"/>
        <v>13</v>
      </c>
      <c r="AD23" s="102">
        <f t="shared" si="11"/>
        <v>-14</v>
      </c>
      <c r="AE23" s="100">
        <f t="shared" si="11"/>
        <v>4</v>
      </c>
      <c r="AF23" s="100">
        <f t="shared" si="11"/>
        <v>-13</v>
      </c>
      <c r="AG23" s="100">
        <f t="shared" si="11"/>
        <v>14.5</v>
      </c>
      <c r="AH23" s="100">
        <f t="shared" si="11"/>
        <v>-2.5</v>
      </c>
      <c r="AI23" s="103">
        <f t="shared" si="11"/>
        <v>-11</v>
      </c>
      <c r="AJ23" s="99">
        <f t="shared" si="11"/>
        <v>11</v>
      </c>
      <c r="AK23" s="100">
        <f t="shared" si="11"/>
        <v>10</v>
      </c>
      <c r="AL23" s="100">
        <f t="shared" si="11"/>
        <v>7</v>
      </c>
      <c r="AM23" s="101">
        <f t="shared" si="11"/>
        <v>28</v>
      </c>
      <c r="AN23" s="104">
        <f t="shared" si="11"/>
        <v>30</v>
      </c>
    </row>
    <row r="24" spans="1:40" s="62" customFormat="1" ht="14.25" customHeight="1" thickBot="1">
      <c r="A24" s="105"/>
      <c r="B24" s="105"/>
      <c r="H24" s="105"/>
      <c r="N24" s="105"/>
      <c r="R24" s="105"/>
      <c r="S24" s="105"/>
      <c r="AC24" s="105"/>
      <c r="AI24" s="105"/>
      <c r="AM24" s="105"/>
      <c r="AN24" s="105"/>
    </row>
    <row r="25" spans="1:40" s="62" customFormat="1" ht="18" customHeight="1">
      <c r="A25" s="1263" t="s">
        <v>77</v>
      </c>
      <c r="B25" s="1256" t="s">
        <v>59</v>
      </c>
      <c r="C25" s="55" t="s">
        <v>51</v>
      </c>
      <c r="D25" s="281">
        <v>23</v>
      </c>
      <c r="E25" s="282">
        <v>30</v>
      </c>
      <c r="F25" s="282">
        <v>30</v>
      </c>
      <c r="G25" s="282">
        <v>21</v>
      </c>
      <c r="H25" s="58">
        <f>SUM(D25:G25)</f>
        <v>104</v>
      </c>
      <c r="I25" s="295">
        <v>5</v>
      </c>
      <c r="J25" s="282">
        <v>20</v>
      </c>
      <c r="K25" s="282">
        <v>32</v>
      </c>
      <c r="L25" s="282">
        <v>28</v>
      </c>
      <c r="M25" s="282">
        <v>19</v>
      </c>
      <c r="N25" s="60">
        <f>SUM(I25:M25)</f>
        <v>104</v>
      </c>
      <c r="O25" s="281">
        <v>24</v>
      </c>
      <c r="P25" s="282">
        <v>30</v>
      </c>
      <c r="Q25" s="282">
        <v>18</v>
      </c>
      <c r="R25" s="58">
        <f>SUM(O25:Q25)</f>
        <v>72</v>
      </c>
      <c r="S25" s="61">
        <f>SUM(R25,N25,H25)</f>
        <v>280</v>
      </c>
      <c r="V25" s="1253" t="s">
        <v>81</v>
      </c>
      <c r="W25" s="1256" t="s">
        <v>59</v>
      </c>
      <c r="X25" s="55" t="s">
        <v>51</v>
      </c>
      <c r="Y25" s="281">
        <v>15</v>
      </c>
      <c r="Z25" s="282">
        <v>16</v>
      </c>
      <c r="AA25" s="282">
        <v>22</v>
      </c>
      <c r="AB25" s="282">
        <v>13</v>
      </c>
      <c r="AC25" s="58">
        <f>SUM(Y25:AB25)</f>
        <v>66</v>
      </c>
      <c r="AD25" s="295">
        <v>4</v>
      </c>
      <c r="AE25" s="282">
        <v>12</v>
      </c>
      <c r="AF25" s="282">
        <v>22</v>
      </c>
      <c r="AG25" s="282">
        <v>14</v>
      </c>
      <c r="AH25" s="282">
        <v>13</v>
      </c>
      <c r="AI25" s="60">
        <f>SUM(AD25:AH25)</f>
        <v>65</v>
      </c>
      <c r="AJ25" s="281">
        <v>18</v>
      </c>
      <c r="AK25" s="282">
        <v>20</v>
      </c>
      <c r="AL25" s="282">
        <v>11</v>
      </c>
      <c r="AM25" s="58">
        <f>SUM(AJ25:AL25)</f>
        <v>49</v>
      </c>
      <c r="AN25" s="61">
        <f>SUM(AM25,AI25,AC25)</f>
        <v>180</v>
      </c>
    </row>
    <row r="26" spans="1:40" s="62" customFormat="1" ht="18" customHeight="1">
      <c r="A26" s="1264"/>
      <c r="B26" s="1257"/>
      <c r="C26" s="63" t="s">
        <v>52</v>
      </c>
      <c r="D26" s="283"/>
      <c r="E26" s="284"/>
      <c r="F26" s="284"/>
      <c r="G26" s="284"/>
      <c r="H26" s="66"/>
      <c r="I26" s="296"/>
      <c r="J26" s="284"/>
      <c r="K26" s="284"/>
      <c r="L26" s="284"/>
      <c r="M26" s="284"/>
      <c r="N26" s="68"/>
      <c r="O26" s="283"/>
      <c r="P26" s="284"/>
      <c r="Q26" s="284"/>
      <c r="R26" s="66"/>
      <c r="S26" s="69"/>
      <c r="V26" s="1254"/>
      <c r="W26" s="1257"/>
      <c r="X26" s="63" t="s">
        <v>52</v>
      </c>
      <c r="Y26" s="283">
        <v>8</v>
      </c>
      <c r="Z26" s="284">
        <v>8</v>
      </c>
      <c r="AA26" s="284">
        <v>10</v>
      </c>
      <c r="AB26" s="284">
        <v>7</v>
      </c>
      <c r="AC26" s="66">
        <f t="shared" ref="AC26:AC42" si="12">SUM(Y26:AB26)</f>
        <v>33</v>
      </c>
      <c r="AD26" s="296">
        <v>1</v>
      </c>
      <c r="AE26" s="284">
        <v>6</v>
      </c>
      <c r="AF26" s="284">
        <v>9</v>
      </c>
      <c r="AG26" s="284">
        <v>8</v>
      </c>
      <c r="AH26" s="284">
        <v>7</v>
      </c>
      <c r="AI26" s="68">
        <f t="shared" ref="AI26:AI42" si="13">SUM(AD26:AH26)</f>
        <v>31</v>
      </c>
      <c r="AJ26" s="283">
        <v>8</v>
      </c>
      <c r="AK26" s="284">
        <v>11</v>
      </c>
      <c r="AL26" s="284">
        <v>7</v>
      </c>
      <c r="AM26" s="66">
        <f t="shared" ref="AM26:AM42" si="14">SUM(AJ26:AL26)</f>
        <v>26</v>
      </c>
      <c r="AN26" s="69">
        <f t="shared" ref="AN26:AN42" si="15">SUM(AM26,AI26,AC26)</f>
        <v>90</v>
      </c>
    </row>
    <row r="27" spans="1:40" s="62" customFormat="1" ht="18" customHeight="1">
      <c r="A27" s="1264"/>
      <c r="B27" s="1257"/>
      <c r="C27" s="63" t="s">
        <v>53</v>
      </c>
      <c r="D27" s="283">
        <v>14</v>
      </c>
      <c r="E27" s="284">
        <v>16</v>
      </c>
      <c r="F27" s="284">
        <v>18</v>
      </c>
      <c r="G27" s="284">
        <v>12</v>
      </c>
      <c r="H27" s="66">
        <f t="shared" ref="H27:H42" si="16">SUM(D27:G27)</f>
        <v>60</v>
      </c>
      <c r="I27" s="296">
        <v>4</v>
      </c>
      <c r="J27" s="284">
        <v>13</v>
      </c>
      <c r="K27" s="284">
        <v>21</v>
      </c>
      <c r="L27" s="284">
        <v>17</v>
      </c>
      <c r="M27" s="284">
        <v>12</v>
      </c>
      <c r="N27" s="68">
        <f t="shared" ref="N27:N42" si="17">SUM(I27:M27)</f>
        <v>67</v>
      </c>
      <c r="O27" s="283">
        <v>16</v>
      </c>
      <c r="P27" s="284">
        <v>18</v>
      </c>
      <c r="Q27" s="284">
        <v>14</v>
      </c>
      <c r="R27" s="66">
        <f t="shared" ref="R27:R42" si="18">SUM(O27:Q27)</f>
        <v>48</v>
      </c>
      <c r="S27" s="69">
        <f t="shared" ref="S27:S42" si="19">SUM(R27,N27,H27)</f>
        <v>175</v>
      </c>
      <c r="V27" s="1254"/>
      <c r="W27" s="1257"/>
      <c r="X27" s="63" t="s">
        <v>53</v>
      </c>
      <c r="Y27" s="283">
        <v>13</v>
      </c>
      <c r="Z27" s="284">
        <v>15</v>
      </c>
      <c r="AA27" s="284">
        <v>19</v>
      </c>
      <c r="AB27" s="284">
        <v>12</v>
      </c>
      <c r="AC27" s="66">
        <f t="shared" si="12"/>
        <v>59</v>
      </c>
      <c r="AD27" s="296">
        <v>4</v>
      </c>
      <c r="AE27" s="284">
        <v>14</v>
      </c>
      <c r="AF27" s="284">
        <v>21</v>
      </c>
      <c r="AG27" s="284">
        <v>20</v>
      </c>
      <c r="AH27" s="284">
        <v>12</v>
      </c>
      <c r="AI27" s="68">
        <f t="shared" si="13"/>
        <v>71</v>
      </c>
      <c r="AJ27" s="283">
        <v>15</v>
      </c>
      <c r="AK27" s="284">
        <v>18</v>
      </c>
      <c r="AL27" s="284">
        <v>12</v>
      </c>
      <c r="AM27" s="66">
        <f t="shared" si="14"/>
        <v>45</v>
      </c>
      <c r="AN27" s="69">
        <f t="shared" si="15"/>
        <v>175</v>
      </c>
    </row>
    <row r="28" spans="1:40" s="62" customFormat="1" ht="18" customHeight="1">
      <c r="A28" s="1264"/>
      <c r="B28" s="1257"/>
      <c r="C28" s="63" t="s">
        <v>54</v>
      </c>
      <c r="D28" s="283"/>
      <c r="E28" s="284"/>
      <c r="F28" s="284"/>
      <c r="G28" s="284"/>
      <c r="H28" s="66"/>
      <c r="I28" s="296"/>
      <c r="J28" s="284"/>
      <c r="K28" s="284"/>
      <c r="L28" s="284"/>
      <c r="M28" s="284"/>
      <c r="N28" s="68"/>
      <c r="O28" s="283"/>
      <c r="P28" s="284"/>
      <c r="Q28" s="284"/>
      <c r="R28" s="66"/>
      <c r="S28" s="69"/>
      <c r="V28" s="1254"/>
      <c r="W28" s="1257"/>
      <c r="X28" s="63" t="s">
        <v>54</v>
      </c>
      <c r="Y28" s="283">
        <v>9</v>
      </c>
      <c r="Z28" s="284">
        <v>9</v>
      </c>
      <c r="AA28" s="284">
        <v>11</v>
      </c>
      <c r="AB28" s="284">
        <v>7</v>
      </c>
      <c r="AC28" s="66">
        <f t="shared" si="12"/>
        <v>36</v>
      </c>
      <c r="AD28" s="296">
        <v>2</v>
      </c>
      <c r="AE28" s="284">
        <v>9</v>
      </c>
      <c r="AF28" s="284">
        <v>12</v>
      </c>
      <c r="AG28" s="284">
        <v>10</v>
      </c>
      <c r="AH28" s="284">
        <v>9</v>
      </c>
      <c r="AI28" s="68">
        <f t="shared" si="13"/>
        <v>42</v>
      </c>
      <c r="AJ28" s="283">
        <v>8</v>
      </c>
      <c r="AK28" s="284">
        <v>11</v>
      </c>
      <c r="AL28" s="284">
        <v>8</v>
      </c>
      <c r="AM28" s="66">
        <f t="shared" si="14"/>
        <v>27</v>
      </c>
      <c r="AN28" s="69">
        <f t="shared" si="15"/>
        <v>105</v>
      </c>
    </row>
    <row r="29" spans="1:40" s="62" customFormat="1" ht="18" customHeight="1">
      <c r="A29" s="1264"/>
      <c r="B29" s="1257"/>
      <c r="C29" s="63" t="s">
        <v>55</v>
      </c>
      <c r="D29" s="283">
        <v>7</v>
      </c>
      <c r="E29" s="284">
        <v>10</v>
      </c>
      <c r="F29" s="284">
        <v>12</v>
      </c>
      <c r="G29" s="284">
        <v>9</v>
      </c>
      <c r="H29" s="66">
        <f t="shared" si="16"/>
        <v>38</v>
      </c>
      <c r="I29" s="296">
        <v>3</v>
      </c>
      <c r="J29" s="284">
        <v>9</v>
      </c>
      <c r="K29" s="284">
        <v>13</v>
      </c>
      <c r="L29" s="284">
        <v>7</v>
      </c>
      <c r="M29" s="284">
        <v>9</v>
      </c>
      <c r="N29" s="68">
        <f t="shared" si="17"/>
        <v>41</v>
      </c>
      <c r="O29" s="283">
        <v>9</v>
      </c>
      <c r="P29" s="284">
        <v>10</v>
      </c>
      <c r="Q29" s="284">
        <v>7</v>
      </c>
      <c r="R29" s="66">
        <f t="shared" si="18"/>
        <v>26</v>
      </c>
      <c r="S29" s="69">
        <f t="shared" si="19"/>
        <v>105</v>
      </c>
      <c r="V29" s="1254"/>
      <c r="W29" s="1257"/>
      <c r="X29" s="63" t="s">
        <v>55</v>
      </c>
      <c r="Y29" s="283"/>
      <c r="Z29" s="284"/>
      <c r="AA29" s="284"/>
      <c r="AB29" s="284"/>
      <c r="AC29" s="66"/>
      <c r="AD29" s="296"/>
      <c r="AE29" s="284"/>
      <c r="AF29" s="284"/>
      <c r="AG29" s="284"/>
      <c r="AH29" s="284"/>
      <c r="AI29" s="68"/>
      <c r="AJ29" s="283"/>
      <c r="AK29" s="284"/>
      <c r="AL29" s="284"/>
      <c r="AM29" s="66"/>
      <c r="AN29" s="69"/>
    </row>
    <row r="30" spans="1:40" s="62" customFormat="1" ht="18" customHeight="1">
      <c r="A30" s="1264"/>
      <c r="B30" s="1257"/>
      <c r="C30" s="63" t="s">
        <v>56</v>
      </c>
      <c r="D30" s="283">
        <v>6</v>
      </c>
      <c r="E30" s="284">
        <v>6</v>
      </c>
      <c r="F30" s="284">
        <v>9</v>
      </c>
      <c r="G30" s="284">
        <v>5</v>
      </c>
      <c r="H30" s="66">
        <f t="shared" si="16"/>
        <v>26</v>
      </c>
      <c r="I30" s="296">
        <v>1</v>
      </c>
      <c r="J30" s="284">
        <v>6</v>
      </c>
      <c r="K30" s="284">
        <v>6</v>
      </c>
      <c r="L30" s="284">
        <v>10</v>
      </c>
      <c r="M30" s="284">
        <v>4</v>
      </c>
      <c r="N30" s="68">
        <f t="shared" si="17"/>
        <v>27</v>
      </c>
      <c r="O30" s="283">
        <v>4</v>
      </c>
      <c r="P30" s="284">
        <v>7</v>
      </c>
      <c r="Q30" s="284">
        <v>6</v>
      </c>
      <c r="R30" s="66">
        <f t="shared" si="18"/>
        <v>17</v>
      </c>
      <c r="S30" s="69">
        <f t="shared" si="19"/>
        <v>70</v>
      </c>
      <c r="V30" s="1254"/>
      <c r="W30" s="1257"/>
      <c r="X30" s="63" t="s">
        <v>56</v>
      </c>
      <c r="Y30" s="283">
        <v>3</v>
      </c>
      <c r="Z30" s="284">
        <v>4</v>
      </c>
      <c r="AA30" s="284">
        <v>4</v>
      </c>
      <c r="AB30" s="284">
        <v>3</v>
      </c>
      <c r="AC30" s="66">
        <f t="shared" si="12"/>
        <v>14</v>
      </c>
      <c r="AD30" s="296">
        <v>0</v>
      </c>
      <c r="AE30" s="284">
        <v>3</v>
      </c>
      <c r="AF30" s="284">
        <v>6</v>
      </c>
      <c r="AG30" s="284">
        <v>9</v>
      </c>
      <c r="AH30" s="284">
        <v>4</v>
      </c>
      <c r="AI30" s="68">
        <f t="shared" si="13"/>
        <v>22</v>
      </c>
      <c r="AJ30" s="283">
        <v>2</v>
      </c>
      <c r="AK30" s="284">
        <v>6</v>
      </c>
      <c r="AL30" s="284">
        <v>6</v>
      </c>
      <c r="AM30" s="66">
        <f t="shared" si="14"/>
        <v>14</v>
      </c>
      <c r="AN30" s="69">
        <f t="shared" si="15"/>
        <v>50</v>
      </c>
    </row>
    <row r="31" spans="1:40" s="62" customFormat="1" ht="18" customHeight="1">
      <c r="A31" s="1264"/>
      <c r="B31" s="1257"/>
      <c r="C31" s="63" t="s">
        <v>57</v>
      </c>
      <c r="D31" s="283">
        <v>6</v>
      </c>
      <c r="E31" s="284">
        <v>6</v>
      </c>
      <c r="F31" s="284">
        <v>8</v>
      </c>
      <c r="G31" s="284">
        <v>5</v>
      </c>
      <c r="H31" s="66">
        <f t="shared" si="16"/>
        <v>25</v>
      </c>
      <c r="I31" s="296">
        <v>0</v>
      </c>
      <c r="J31" s="284">
        <v>8</v>
      </c>
      <c r="K31" s="284">
        <v>9</v>
      </c>
      <c r="L31" s="284">
        <v>5</v>
      </c>
      <c r="M31" s="284">
        <v>5</v>
      </c>
      <c r="N31" s="68">
        <f t="shared" si="17"/>
        <v>27</v>
      </c>
      <c r="O31" s="283">
        <v>4</v>
      </c>
      <c r="P31" s="284">
        <v>8</v>
      </c>
      <c r="Q31" s="284">
        <v>6</v>
      </c>
      <c r="R31" s="66">
        <f t="shared" si="18"/>
        <v>18</v>
      </c>
      <c r="S31" s="69">
        <f t="shared" si="19"/>
        <v>70</v>
      </c>
      <c r="V31" s="1254"/>
      <c r="W31" s="1257"/>
      <c r="X31" s="63" t="s">
        <v>57</v>
      </c>
      <c r="Y31" s="283">
        <v>4</v>
      </c>
      <c r="Z31" s="284">
        <v>4</v>
      </c>
      <c r="AA31" s="284">
        <v>6</v>
      </c>
      <c r="AB31" s="284">
        <v>4</v>
      </c>
      <c r="AC31" s="66">
        <f t="shared" si="12"/>
        <v>18</v>
      </c>
      <c r="AD31" s="296">
        <v>2</v>
      </c>
      <c r="AE31" s="284">
        <v>4</v>
      </c>
      <c r="AF31" s="284">
        <v>8</v>
      </c>
      <c r="AG31" s="284">
        <v>4</v>
      </c>
      <c r="AH31" s="284">
        <v>4</v>
      </c>
      <c r="AI31" s="68">
        <f t="shared" si="13"/>
        <v>22</v>
      </c>
      <c r="AJ31" s="283">
        <v>2</v>
      </c>
      <c r="AK31" s="284">
        <v>6</v>
      </c>
      <c r="AL31" s="284">
        <v>2</v>
      </c>
      <c r="AM31" s="66">
        <f t="shared" si="14"/>
        <v>10</v>
      </c>
      <c r="AN31" s="69">
        <f t="shared" si="15"/>
        <v>50</v>
      </c>
    </row>
    <row r="32" spans="1:40" s="62" customFormat="1" ht="18" customHeight="1">
      <c r="A32" s="1264"/>
      <c r="B32" s="1257"/>
      <c r="C32" s="63" t="s">
        <v>58</v>
      </c>
      <c r="D32" s="283"/>
      <c r="E32" s="284"/>
      <c r="F32" s="284"/>
      <c r="G32" s="284"/>
      <c r="H32" s="66"/>
      <c r="I32" s="296"/>
      <c r="J32" s="284"/>
      <c r="K32" s="284"/>
      <c r="L32" s="284"/>
      <c r="M32" s="284"/>
      <c r="N32" s="68"/>
      <c r="O32" s="283"/>
      <c r="P32" s="284"/>
      <c r="Q32" s="284"/>
      <c r="R32" s="66"/>
      <c r="S32" s="69"/>
      <c r="V32" s="1254"/>
      <c r="W32" s="1257"/>
      <c r="X32" s="63" t="s">
        <v>58</v>
      </c>
      <c r="Y32" s="283">
        <v>4</v>
      </c>
      <c r="Z32" s="284">
        <v>6</v>
      </c>
      <c r="AA32" s="284">
        <v>8</v>
      </c>
      <c r="AB32" s="284">
        <v>4</v>
      </c>
      <c r="AC32" s="66">
        <f t="shared" si="12"/>
        <v>22</v>
      </c>
      <c r="AD32" s="296">
        <v>0</v>
      </c>
      <c r="AE32" s="284">
        <v>6</v>
      </c>
      <c r="AF32" s="284">
        <v>8</v>
      </c>
      <c r="AG32" s="284">
        <v>6</v>
      </c>
      <c r="AH32" s="284">
        <v>6</v>
      </c>
      <c r="AI32" s="68">
        <f t="shared" si="13"/>
        <v>26</v>
      </c>
      <c r="AJ32" s="283">
        <v>4</v>
      </c>
      <c r="AK32" s="284">
        <v>4</v>
      </c>
      <c r="AL32" s="284">
        <v>4</v>
      </c>
      <c r="AM32" s="66">
        <f t="shared" si="14"/>
        <v>12</v>
      </c>
      <c r="AN32" s="69">
        <f t="shared" si="15"/>
        <v>60</v>
      </c>
    </row>
    <row r="33" spans="1:40" s="62" customFormat="1" ht="18" customHeight="1" thickBot="1">
      <c r="A33" s="1264"/>
      <c r="B33" s="1257"/>
      <c r="C33" s="70" t="s">
        <v>46</v>
      </c>
      <c r="D33" s="285">
        <v>7</v>
      </c>
      <c r="E33" s="286">
        <v>11</v>
      </c>
      <c r="F33" s="286">
        <v>12</v>
      </c>
      <c r="G33" s="286">
        <v>10</v>
      </c>
      <c r="H33" s="73">
        <f t="shared" si="16"/>
        <v>40</v>
      </c>
      <c r="I33" s="297">
        <v>2</v>
      </c>
      <c r="J33" s="286">
        <v>15</v>
      </c>
      <c r="K33" s="286">
        <v>10</v>
      </c>
      <c r="L33" s="286">
        <v>8</v>
      </c>
      <c r="M33" s="286">
        <v>8</v>
      </c>
      <c r="N33" s="75">
        <f t="shared" si="17"/>
        <v>43</v>
      </c>
      <c r="O33" s="285">
        <v>6</v>
      </c>
      <c r="P33" s="286">
        <v>9</v>
      </c>
      <c r="Q33" s="286">
        <v>7</v>
      </c>
      <c r="R33" s="73">
        <f t="shared" si="18"/>
        <v>22</v>
      </c>
      <c r="S33" s="76">
        <f t="shared" si="19"/>
        <v>105</v>
      </c>
      <c r="V33" s="1254"/>
      <c r="W33" s="1257"/>
      <c r="X33" s="77" t="s">
        <v>46</v>
      </c>
      <c r="Y33" s="285">
        <v>6</v>
      </c>
      <c r="Z33" s="286">
        <v>8</v>
      </c>
      <c r="AA33" s="286">
        <v>11</v>
      </c>
      <c r="AB33" s="286">
        <v>9</v>
      </c>
      <c r="AC33" s="73">
        <f t="shared" si="12"/>
        <v>34</v>
      </c>
      <c r="AD33" s="297">
        <v>2</v>
      </c>
      <c r="AE33" s="286">
        <v>15</v>
      </c>
      <c r="AF33" s="286">
        <v>7</v>
      </c>
      <c r="AG33" s="286">
        <v>6</v>
      </c>
      <c r="AH33" s="286">
        <v>7</v>
      </c>
      <c r="AI33" s="75">
        <f t="shared" si="13"/>
        <v>37</v>
      </c>
      <c r="AJ33" s="285">
        <v>6</v>
      </c>
      <c r="AK33" s="286">
        <v>8</v>
      </c>
      <c r="AL33" s="286">
        <v>5</v>
      </c>
      <c r="AM33" s="73">
        <f t="shared" si="14"/>
        <v>19</v>
      </c>
      <c r="AN33" s="76">
        <f t="shared" si="15"/>
        <v>90</v>
      </c>
    </row>
    <row r="34" spans="1:40" s="62" customFormat="1" ht="18" customHeight="1" thickBot="1">
      <c r="A34" s="1264"/>
      <c r="B34" s="1257"/>
      <c r="C34" s="78" t="s">
        <v>18</v>
      </c>
      <c r="D34" s="287"/>
      <c r="E34" s="288"/>
      <c r="F34" s="288"/>
      <c r="G34" s="288"/>
      <c r="H34" s="81"/>
      <c r="I34" s="298"/>
      <c r="J34" s="288"/>
      <c r="K34" s="288"/>
      <c r="L34" s="288"/>
      <c r="M34" s="288"/>
      <c r="N34" s="83"/>
      <c r="O34" s="287"/>
      <c r="P34" s="288"/>
      <c r="Q34" s="288"/>
      <c r="R34" s="81"/>
      <c r="S34" s="84"/>
      <c r="V34" s="1254"/>
      <c r="W34" s="1257"/>
      <c r="X34" s="78" t="s">
        <v>18</v>
      </c>
      <c r="Y34" s="287">
        <v>10</v>
      </c>
      <c r="Z34" s="288">
        <v>7</v>
      </c>
      <c r="AA34" s="288">
        <v>12</v>
      </c>
      <c r="AB34" s="288">
        <v>11</v>
      </c>
      <c r="AC34" s="81">
        <f>SUM(Y34:AB34)</f>
        <v>40</v>
      </c>
      <c r="AD34" s="298">
        <v>2</v>
      </c>
      <c r="AE34" s="288">
        <v>11</v>
      </c>
      <c r="AF34" s="288">
        <v>16</v>
      </c>
      <c r="AG34" s="288">
        <v>8</v>
      </c>
      <c r="AH34" s="288">
        <v>13</v>
      </c>
      <c r="AI34" s="83">
        <f>SUM(AD34:AH34)</f>
        <v>50</v>
      </c>
      <c r="AJ34" s="287">
        <v>7</v>
      </c>
      <c r="AK34" s="288">
        <v>8</v>
      </c>
      <c r="AL34" s="288">
        <v>5</v>
      </c>
      <c r="AM34" s="81">
        <f t="shared" si="14"/>
        <v>20</v>
      </c>
      <c r="AN34" s="84">
        <f t="shared" si="15"/>
        <v>110</v>
      </c>
    </row>
    <row r="35" spans="1:40" s="62" customFormat="1" ht="18" customHeight="1" thickBot="1">
      <c r="A35" s="1264"/>
      <c r="B35" s="1257"/>
      <c r="C35" s="78" t="s">
        <v>212</v>
      </c>
      <c r="D35" s="287"/>
      <c r="E35" s="288"/>
      <c r="F35" s="288"/>
      <c r="G35" s="288"/>
      <c r="H35" s="81"/>
      <c r="I35" s="298"/>
      <c r="J35" s="288"/>
      <c r="K35" s="288"/>
      <c r="L35" s="288"/>
      <c r="M35" s="288"/>
      <c r="N35" s="83"/>
      <c r="O35" s="287"/>
      <c r="P35" s="288"/>
      <c r="Q35" s="288"/>
      <c r="R35" s="81"/>
      <c r="S35" s="84"/>
      <c r="V35" s="1254"/>
      <c r="W35" s="1257"/>
      <c r="X35" s="78" t="s">
        <v>212</v>
      </c>
      <c r="Y35" s="287"/>
      <c r="Z35" s="288"/>
      <c r="AA35" s="288"/>
      <c r="AB35" s="288"/>
      <c r="AC35" s="81">
        <f>SUM(Y35:AB35)</f>
        <v>0</v>
      </c>
      <c r="AD35" s="298"/>
      <c r="AE35" s="288"/>
      <c r="AF35" s="288"/>
      <c r="AG35" s="288"/>
      <c r="AH35" s="288"/>
      <c r="AI35" s="83">
        <f>SUM(AD35:AH35)</f>
        <v>0</v>
      </c>
      <c r="AJ35" s="287"/>
      <c r="AK35" s="288"/>
      <c r="AL35" s="288"/>
      <c r="AM35" s="81">
        <f t="shared" si="14"/>
        <v>0</v>
      </c>
      <c r="AN35" s="84">
        <f t="shared" si="15"/>
        <v>0</v>
      </c>
    </row>
    <row r="36" spans="1:40" s="62" customFormat="1" ht="18" customHeight="1" thickBot="1">
      <c r="A36" s="1264"/>
      <c r="B36" s="1257"/>
      <c r="C36" s="233" t="s">
        <v>19</v>
      </c>
      <c r="D36" s="289">
        <v>2</v>
      </c>
      <c r="E36" s="290">
        <v>4</v>
      </c>
      <c r="F36" s="290">
        <v>4</v>
      </c>
      <c r="G36" s="290">
        <v>3</v>
      </c>
      <c r="H36" s="87">
        <f t="shared" si="16"/>
        <v>13</v>
      </c>
      <c r="I36" s="299">
        <v>1</v>
      </c>
      <c r="J36" s="290">
        <v>3</v>
      </c>
      <c r="K36" s="290">
        <v>4</v>
      </c>
      <c r="L36" s="290">
        <v>3</v>
      </c>
      <c r="M36" s="290">
        <v>3</v>
      </c>
      <c r="N36" s="89">
        <f t="shared" si="17"/>
        <v>14</v>
      </c>
      <c r="O36" s="289">
        <v>3</v>
      </c>
      <c r="P36" s="290">
        <v>3</v>
      </c>
      <c r="Q36" s="290">
        <v>2</v>
      </c>
      <c r="R36" s="87">
        <f t="shared" si="18"/>
        <v>8</v>
      </c>
      <c r="S36" s="90">
        <f t="shared" si="19"/>
        <v>35</v>
      </c>
      <c r="V36" s="1254"/>
      <c r="W36" s="1257"/>
      <c r="X36" s="91" t="s">
        <v>19</v>
      </c>
      <c r="Y36" s="289">
        <v>2</v>
      </c>
      <c r="Z36" s="290">
        <v>4</v>
      </c>
      <c r="AA36" s="290">
        <v>4</v>
      </c>
      <c r="AB36" s="290">
        <v>3</v>
      </c>
      <c r="AC36" s="87">
        <f t="shared" si="12"/>
        <v>13</v>
      </c>
      <c r="AD36" s="299">
        <v>1</v>
      </c>
      <c r="AE36" s="290">
        <v>3</v>
      </c>
      <c r="AF36" s="290">
        <v>4</v>
      </c>
      <c r="AG36" s="290">
        <v>3</v>
      </c>
      <c r="AH36" s="290">
        <v>3</v>
      </c>
      <c r="AI36" s="89">
        <f t="shared" si="13"/>
        <v>14</v>
      </c>
      <c r="AJ36" s="289">
        <v>2</v>
      </c>
      <c r="AK36" s="290">
        <v>3</v>
      </c>
      <c r="AL36" s="290">
        <v>3</v>
      </c>
      <c r="AM36" s="87">
        <f t="shared" si="14"/>
        <v>8</v>
      </c>
      <c r="AN36" s="90">
        <f t="shared" si="15"/>
        <v>35</v>
      </c>
    </row>
    <row r="37" spans="1:40" s="62" customFormat="1" ht="18" customHeight="1">
      <c r="A37" s="1264"/>
      <c r="B37" s="1257"/>
      <c r="C37" s="92" t="s">
        <v>38</v>
      </c>
      <c r="D37" s="281">
        <v>6</v>
      </c>
      <c r="E37" s="282">
        <v>3</v>
      </c>
      <c r="F37" s="282">
        <v>4</v>
      </c>
      <c r="G37" s="282">
        <v>5</v>
      </c>
      <c r="H37" s="58">
        <f t="shared" si="16"/>
        <v>18</v>
      </c>
      <c r="I37" s="295">
        <v>4</v>
      </c>
      <c r="J37" s="282">
        <v>3</v>
      </c>
      <c r="K37" s="282">
        <v>3</v>
      </c>
      <c r="L37" s="282">
        <v>3</v>
      </c>
      <c r="M37" s="282">
        <v>5</v>
      </c>
      <c r="N37" s="60">
        <f t="shared" si="17"/>
        <v>18</v>
      </c>
      <c r="O37" s="281">
        <v>5</v>
      </c>
      <c r="P37" s="282">
        <v>3</v>
      </c>
      <c r="Q37" s="282">
        <v>6</v>
      </c>
      <c r="R37" s="58">
        <f t="shared" si="18"/>
        <v>14</v>
      </c>
      <c r="S37" s="61">
        <f t="shared" si="19"/>
        <v>50</v>
      </c>
      <c r="V37" s="1254"/>
      <c r="W37" s="1257"/>
      <c r="X37" s="55" t="s">
        <v>38</v>
      </c>
      <c r="Y37" s="281">
        <v>5</v>
      </c>
      <c r="Z37" s="282">
        <v>3</v>
      </c>
      <c r="AA37" s="282">
        <v>4</v>
      </c>
      <c r="AB37" s="282">
        <v>5</v>
      </c>
      <c r="AC37" s="58">
        <f t="shared" si="12"/>
        <v>17</v>
      </c>
      <c r="AD37" s="295">
        <v>5</v>
      </c>
      <c r="AE37" s="282">
        <v>3</v>
      </c>
      <c r="AF37" s="282">
        <v>3</v>
      </c>
      <c r="AG37" s="282">
        <v>3</v>
      </c>
      <c r="AH37" s="282">
        <v>5</v>
      </c>
      <c r="AI37" s="60">
        <f t="shared" si="13"/>
        <v>19</v>
      </c>
      <c r="AJ37" s="281">
        <v>5</v>
      </c>
      <c r="AK37" s="282">
        <v>3</v>
      </c>
      <c r="AL37" s="282">
        <v>6</v>
      </c>
      <c r="AM37" s="58">
        <f t="shared" si="14"/>
        <v>14</v>
      </c>
      <c r="AN37" s="61">
        <f t="shared" si="15"/>
        <v>50</v>
      </c>
    </row>
    <row r="38" spans="1:40" s="62" customFormat="1" ht="18" customHeight="1">
      <c r="A38" s="1264"/>
      <c r="B38" s="1257"/>
      <c r="C38" s="63" t="s">
        <v>39</v>
      </c>
      <c r="D38" s="283"/>
      <c r="E38" s="284"/>
      <c r="F38" s="284"/>
      <c r="G38" s="284"/>
      <c r="H38" s="66"/>
      <c r="I38" s="296"/>
      <c r="J38" s="284"/>
      <c r="K38" s="284"/>
      <c r="L38" s="284"/>
      <c r="M38" s="284"/>
      <c r="N38" s="68"/>
      <c r="O38" s="283"/>
      <c r="P38" s="284"/>
      <c r="Q38" s="284"/>
      <c r="R38" s="66"/>
      <c r="S38" s="69"/>
      <c r="V38" s="1254"/>
      <c r="W38" s="1257"/>
      <c r="X38" s="63" t="s">
        <v>39</v>
      </c>
      <c r="Y38" s="283">
        <v>1</v>
      </c>
      <c r="Z38" s="284">
        <v>1</v>
      </c>
      <c r="AA38" s="284">
        <v>1</v>
      </c>
      <c r="AB38" s="284">
        <v>1</v>
      </c>
      <c r="AC38" s="158">
        <f t="shared" si="12"/>
        <v>4</v>
      </c>
      <c r="AD38" s="296">
        <v>1</v>
      </c>
      <c r="AE38" s="284">
        <v>0</v>
      </c>
      <c r="AF38" s="284">
        <v>1</v>
      </c>
      <c r="AG38" s="284">
        <v>2</v>
      </c>
      <c r="AH38" s="284">
        <v>0</v>
      </c>
      <c r="AI38" s="159">
        <f t="shared" si="13"/>
        <v>4</v>
      </c>
      <c r="AJ38" s="283">
        <v>1</v>
      </c>
      <c r="AK38" s="284">
        <v>1</v>
      </c>
      <c r="AL38" s="284">
        <v>0</v>
      </c>
      <c r="AM38" s="158">
        <f t="shared" si="14"/>
        <v>2</v>
      </c>
      <c r="AN38" s="69">
        <f t="shared" si="15"/>
        <v>10</v>
      </c>
    </row>
    <row r="39" spans="1:40" s="62" customFormat="1" ht="18" customHeight="1">
      <c r="A39" s="1264"/>
      <c r="B39" s="1257"/>
      <c r="C39" s="63" t="s">
        <v>40</v>
      </c>
      <c r="D39" s="283">
        <v>1</v>
      </c>
      <c r="E39" s="284">
        <v>0</v>
      </c>
      <c r="F39" s="284">
        <v>1</v>
      </c>
      <c r="G39" s="284">
        <v>0</v>
      </c>
      <c r="H39" s="66">
        <f t="shared" si="16"/>
        <v>2</v>
      </c>
      <c r="I39" s="296">
        <v>0</v>
      </c>
      <c r="J39" s="284">
        <v>1</v>
      </c>
      <c r="K39" s="284">
        <v>0</v>
      </c>
      <c r="L39" s="284">
        <v>2</v>
      </c>
      <c r="M39" s="284">
        <v>0</v>
      </c>
      <c r="N39" s="68">
        <f t="shared" si="17"/>
        <v>3</v>
      </c>
      <c r="O39" s="283">
        <v>0.5</v>
      </c>
      <c r="P39" s="284">
        <v>1</v>
      </c>
      <c r="Q39" s="284">
        <v>1</v>
      </c>
      <c r="R39" s="66">
        <f t="shared" si="18"/>
        <v>2.5</v>
      </c>
      <c r="S39" s="69">
        <f t="shared" si="19"/>
        <v>7.5</v>
      </c>
      <c r="V39" s="1254"/>
      <c r="W39" s="1257"/>
      <c r="X39" s="63" t="s">
        <v>40</v>
      </c>
      <c r="Y39" s="283">
        <v>1</v>
      </c>
      <c r="Z39" s="284">
        <v>2</v>
      </c>
      <c r="AA39" s="284">
        <v>1</v>
      </c>
      <c r="AB39" s="284">
        <v>0</v>
      </c>
      <c r="AC39" s="66">
        <f t="shared" si="12"/>
        <v>4</v>
      </c>
      <c r="AD39" s="296">
        <v>0</v>
      </c>
      <c r="AE39" s="284">
        <v>1</v>
      </c>
      <c r="AF39" s="284">
        <v>0</v>
      </c>
      <c r="AG39" s="284">
        <v>2</v>
      </c>
      <c r="AH39" s="284">
        <v>0</v>
      </c>
      <c r="AI39" s="68">
        <f>SUM(AD39:AH39)</f>
        <v>3</v>
      </c>
      <c r="AJ39" s="283">
        <v>2.5</v>
      </c>
      <c r="AK39" s="284">
        <v>3</v>
      </c>
      <c r="AL39" s="284">
        <v>1</v>
      </c>
      <c r="AM39" s="66">
        <f t="shared" si="14"/>
        <v>6.5</v>
      </c>
      <c r="AN39" s="69">
        <f t="shared" si="15"/>
        <v>13.5</v>
      </c>
    </row>
    <row r="40" spans="1:40" s="62" customFormat="1" ht="18" customHeight="1" thickBot="1">
      <c r="A40" s="1264"/>
      <c r="B40" s="1257"/>
      <c r="C40" s="77" t="s">
        <v>41</v>
      </c>
      <c r="D40" s="291">
        <v>5</v>
      </c>
      <c r="E40" s="292">
        <v>1.5</v>
      </c>
      <c r="F40" s="292">
        <v>3</v>
      </c>
      <c r="G40" s="292">
        <v>1.5</v>
      </c>
      <c r="H40" s="95">
        <f t="shared" si="16"/>
        <v>11</v>
      </c>
      <c r="I40" s="300">
        <v>1</v>
      </c>
      <c r="J40" s="292">
        <v>16</v>
      </c>
      <c r="K40" s="292">
        <v>5</v>
      </c>
      <c r="L40" s="292">
        <v>2.5</v>
      </c>
      <c r="M40" s="292">
        <v>1.5</v>
      </c>
      <c r="N40" s="97">
        <f t="shared" si="17"/>
        <v>26</v>
      </c>
      <c r="O40" s="291">
        <v>1.5</v>
      </c>
      <c r="P40" s="292">
        <v>0</v>
      </c>
      <c r="Q40" s="292">
        <v>3</v>
      </c>
      <c r="R40" s="95">
        <f t="shared" si="18"/>
        <v>4.5</v>
      </c>
      <c r="S40" s="98">
        <f t="shared" si="19"/>
        <v>41.5</v>
      </c>
      <c r="V40" s="1254"/>
      <c r="W40" s="1257"/>
      <c r="X40" s="70" t="s">
        <v>41</v>
      </c>
      <c r="Y40" s="291">
        <v>6.5</v>
      </c>
      <c r="Z40" s="292">
        <v>11</v>
      </c>
      <c r="AA40" s="292">
        <v>3</v>
      </c>
      <c r="AB40" s="292">
        <v>1.5</v>
      </c>
      <c r="AC40" s="95">
        <f t="shared" si="12"/>
        <v>22</v>
      </c>
      <c r="AD40" s="300">
        <v>1</v>
      </c>
      <c r="AE40" s="292">
        <v>20</v>
      </c>
      <c r="AF40" s="292">
        <v>0</v>
      </c>
      <c r="AG40" s="292">
        <v>2.5</v>
      </c>
      <c r="AH40" s="292">
        <v>1.5</v>
      </c>
      <c r="AI40" s="97">
        <f>SUM(AD40:AH40)</f>
        <v>25</v>
      </c>
      <c r="AJ40" s="291">
        <v>4.5</v>
      </c>
      <c r="AK40" s="292">
        <v>0</v>
      </c>
      <c r="AL40" s="292">
        <v>12</v>
      </c>
      <c r="AM40" s="95">
        <f t="shared" si="14"/>
        <v>16.5</v>
      </c>
      <c r="AN40" s="98">
        <f t="shared" si="15"/>
        <v>63.5</v>
      </c>
    </row>
    <row r="41" spans="1:40" s="62" customFormat="1" ht="18" customHeight="1" thickBot="1">
      <c r="A41" s="1264"/>
      <c r="B41" s="1258"/>
      <c r="C41" s="84" t="s">
        <v>43</v>
      </c>
      <c r="D41" s="99">
        <f t="shared" ref="D41:S41" si="20">SUM(D25:D40)</f>
        <v>77</v>
      </c>
      <c r="E41" s="100">
        <f t="shared" si="20"/>
        <v>87.5</v>
      </c>
      <c r="F41" s="100">
        <f t="shared" si="20"/>
        <v>101</v>
      </c>
      <c r="G41" s="100">
        <f t="shared" si="20"/>
        <v>71.5</v>
      </c>
      <c r="H41" s="101">
        <f t="shared" si="20"/>
        <v>337</v>
      </c>
      <c r="I41" s="102">
        <f t="shared" si="20"/>
        <v>21</v>
      </c>
      <c r="J41" s="100">
        <f t="shared" si="20"/>
        <v>94</v>
      </c>
      <c r="K41" s="100">
        <f t="shared" si="20"/>
        <v>103</v>
      </c>
      <c r="L41" s="100">
        <f t="shared" si="20"/>
        <v>85.5</v>
      </c>
      <c r="M41" s="100">
        <f t="shared" si="20"/>
        <v>66.5</v>
      </c>
      <c r="N41" s="103">
        <f t="shared" si="20"/>
        <v>370</v>
      </c>
      <c r="O41" s="99">
        <f t="shared" si="20"/>
        <v>73</v>
      </c>
      <c r="P41" s="100">
        <f t="shared" si="20"/>
        <v>89</v>
      </c>
      <c r="Q41" s="100">
        <f t="shared" si="20"/>
        <v>70</v>
      </c>
      <c r="R41" s="101">
        <f t="shared" si="20"/>
        <v>232</v>
      </c>
      <c r="S41" s="104">
        <f t="shared" si="20"/>
        <v>939</v>
      </c>
      <c r="V41" s="1254"/>
      <c r="W41" s="1258"/>
      <c r="X41" s="84" t="s">
        <v>43</v>
      </c>
      <c r="Y41" s="99">
        <f t="shared" ref="Y41:AN41" si="21">SUM(Y25:Y40)</f>
        <v>87.5</v>
      </c>
      <c r="Z41" s="100">
        <f t="shared" si="21"/>
        <v>98</v>
      </c>
      <c r="AA41" s="100">
        <f t="shared" si="21"/>
        <v>116</v>
      </c>
      <c r="AB41" s="100">
        <f t="shared" si="21"/>
        <v>80.5</v>
      </c>
      <c r="AC41" s="101">
        <f t="shared" si="21"/>
        <v>382</v>
      </c>
      <c r="AD41" s="102">
        <f t="shared" si="21"/>
        <v>25</v>
      </c>
      <c r="AE41" s="100">
        <f t="shared" si="21"/>
        <v>107</v>
      </c>
      <c r="AF41" s="100">
        <f t="shared" si="21"/>
        <v>117</v>
      </c>
      <c r="AG41" s="100">
        <f t="shared" si="21"/>
        <v>97.5</v>
      </c>
      <c r="AH41" s="100">
        <f t="shared" si="21"/>
        <v>84.5</v>
      </c>
      <c r="AI41" s="103">
        <f t="shared" si="21"/>
        <v>431</v>
      </c>
      <c r="AJ41" s="99">
        <f t="shared" si="21"/>
        <v>85</v>
      </c>
      <c r="AK41" s="100">
        <f t="shared" si="21"/>
        <v>102</v>
      </c>
      <c r="AL41" s="100">
        <f t="shared" si="21"/>
        <v>82</v>
      </c>
      <c r="AM41" s="101">
        <f t="shared" si="21"/>
        <v>269</v>
      </c>
      <c r="AN41" s="104">
        <f t="shared" si="21"/>
        <v>1082</v>
      </c>
    </row>
    <row r="42" spans="1:40" s="62" customFormat="1" ht="18" customHeight="1" thickBot="1">
      <c r="A42" s="1264"/>
      <c r="B42" s="1259" t="s">
        <v>64</v>
      </c>
      <c r="C42" s="1260"/>
      <c r="D42" s="293">
        <v>79</v>
      </c>
      <c r="E42" s="294">
        <v>89</v>
      </c>
      <c r="F42" s="294">
        <v>105</v>
      </c>
      <c r="G42" s="294">
        <v>83</v>
      </c>
      <c r="H42" s="101">
        <f t="shared" si="16"/>
        <v>356</v>
      </c>
      <c r="I42" s="102">
        <f>実質時数計算!E80</f>
        <v>11</v>
      </c>
      <c r="J42" s="100">
        <f>実質時数計算!O80</f>
        <v>104</v>
      </c>
      <c r="K42" s="100">
        <f>実質時数計算!Y80</f>
        <v>99</v>
      </c>
      <c r="L42" s="100">
        <v>88</v>
      </c>
      <c r="M42" s="100">
        <f>実質時数計算!E124</f>
        <v>80</v>
      </c>
      <c r="N42" s="103">
        <f t="shared" si="17"/>
        <v>382</v>
      </c>
      <c r="O42" s="99">
        <f>実質時数計算!O124</f>
        <v>81</v>
      </c>
      <c r="P42" s="100">
        <f>実質時数計算!Y124</f>
        <v>103</v>
      </c>
      <c r="Q42" s="100">
        <f>実質時数計算!AI124</f>
        <v>77</v>
      </c>
      <c r="R42" s="101">
        <f t="shared" si="18"/>
        <v>261</v>
      </c>
      <c r="S42" s="104">
        <f t="shared" si="19"/>
        <v>999</v>
      </c>
      <c r="V42" s="1254"/>
      <c r="W42" s="1259" t="s">
        <v>64</v>
      </c>
      <c r="X42" s="1260"/>
      <c r="Y42" s="99">
        <f>実質時数計算!H36</f>
        <v>83</v>
      </c>
      <c r="Z42" s="100">
        <f>実質時数計算!R36</f>
        <v>104</v>
      </c>
      <c r="AA42" s="100">
        <f>実質時数計算!AB36</f>
        <v>126</v>
      </c>
      <c r="AB42" s="100">
        <f>実質時数計算!AL36</f>
        <v>82</v>
      </c>
      <c r="AC42" s="101">
        <f t="shared" si="12"/>
        <v>395</v>
      </c>
      <c r="AD42" s="102">
        <f>実質時数計算!H80</f>
        <v>11</v>
      </c>
      <c r="AE42" s="100">
        <f>実質時数計算!R80</f>
        <v>113</v>
      </c>
      <c r="AF42" s="100">
        <f>実質時数計算!AB80</f>
        <v>107</v>
      </c>
      <c r="AG42" s="100">
        <f>実質時数計算!AL80</f>
        <v>113</v>
      </c>
      <c r="AH42" s="100">
        <f>実質時数計算!H124</f>
        <v>86</v>
      </c>
      <c r="AI42" s="103">
        <f t="shared" si="13"/>
        <v>430</v>
      </c>
      <c r="AJ42" s="99">
        <f>実質時数計算!R124</f>
        <v>90</v>
      </c>
      <c r="AK42" s="100">
        <f>実質時数計算!AB124</f>
        <v>111</v>
      </c>
      <c r="AL42" s="100">
        <f>実質時数計算!AL124</f>
        <v>88</v>
      </c>
      <c r="AM42" s="101">
        <f t="shared" si="14"/>
        <v>289</v>
      </c>
      <c r="AN42" s="104">
        <f t="shared" si="15"/>
        <v>1114</v>
      </c>
    </row>
    <row r="43" spans="1:40" s="62" customFormat="1" ht="18" customHeight="1" thickBot="1">
      <c r="A43" s="1265"/>
      <c r="B43" s="1261" t="s">
        <v>44</v>
      </c>
      <c r="C43" s="1262"/>
      <c r="D43" s="99">
        <f t="shared" ref="D43:S43" si="22">D42-D41</f>
        <v>2</v>
      </c>
      <c r="E43" s="100">
        <f t="shared" si="22"/>
        <v>1.5</v>
      </c>
      <c r="F43" s="100">
        <f t="shared" si="22"/>
        <v>4</v>
      </c>
      <c r="G43" s="100">
        <f t="shared" si="22"/>
        <v>11.5</v>
      </c>
      <c r="H43" s="101">
        <f t="shared" si="22"/>
        <v>19</v>
      </c>
      <c r="I43" s="102">
        <f t="shared" si="22"/>
        <v>-10</v>
      </c>
      <c r="J43" s="100">
        <f t="shared" si="22"/>
        <v>10</v>
      </c>
      <c r="K43" s="100">
        <f t="shared" si="22"/>
        <v>-4</v>
      </c>
      <c r="L43" s="100">
        <f t="shared" si="22"/>
        <v>2.5</v>
      </c>
      <c r="M43" s="100">
        <f t="shared" si="22"/>
        <v>13.5</v>
      </c>
      <c r="N43" s="103">
        <f t="shared" si="22"/>
        <v>12</v>
      </c>
      <c r="O43" s="99">
        <f t="shared" si="22"/>
        <v>8</v>
      </c>
      <c r="P43" s="100">
        <f t="shared" si="22"/>
        <v>14</v>
      </c>
      <c r="Q43" s="100">
        <f t="shared" si="22"/>
        <v>7</v>
      </c>
      <c r="R43" s="101">
        <f t="shared" si="22"/>
        <v>29</v>
      </c>
      <c r="S43" s="104">
        <f t="shared" si="22"/>
        <v>60</v>
      </c>
      <c r="V43" s="1255"/>
      <c r="W43" s="1261" t="s">
        <v>44</v>
      </c>
      <c r="X43" s="1262"/>
      <c r="Y43" s="99">
        <f t="shared" ref="Y43:AN43" si="23">Y42-Y41</f>
        <v>-4.5</v>
      </c>
      <c r="Z43" s="100">
        <f t="shared" si="23"/>
        <v>6</v>
      </c>
      <c r="AA43" s="100">
        <f t="shared" si="23"/>
        <v>10</v>
      </c>
      <c r="AB43" s="100">
        <f t="shared" si="23"/>
        <v>1.5</v>
      </c>
      <c r="AC43" s="101">
        <f t="shared" si="23"/>
        <v>13</v>
      </c>
      <c r="AD43" s="102">
        <f t="shared" si="23"/>
        <v>-14</v>
      </c>
      <c r="AE43" s="100">
        <f t="shared" si="23"/>
        <v>6</v>
      </c>
      <c r="AF43" s="100">
        <f t="shared" si="23"/>
        <v>-10</v>
      </c>
      <c r="AG43" s="100">
        <f t="shared" si="23"/>
        <v>15.5</v>
      </c>
      <c r="AH43" s="100">
        <f t="shared" si="23"/>
        <v>1.5</v>
      </c>
      <c r="AI43" s="103">
        <f t="shared" si="23"/>
        <v>-1</v>
      </c>
      <c r="AJ43" s="99">
        <f t="shared" si="23"/>
        <v>5</v>
      </c>
      <c r="AK43" s="100">
        <f t="shared" si="23"/>
        <v>9</v>
      </c>
      <c r="AL43" s="100">
        <f t="shared" si="23"/>
        <v>6</v>
      </c>
      <c r="AM43" s="101">
        <f t="shared" si="23"/>
        <v>20</v>
      </c>
      <c r="AN43" s="104">
        <f t="shared" si="23"/>
        <v>32</v>
      </c>
    </row>
    <row r="44" spans="1:40" s="62" customFormat="1" ht="14.25" customHeight="1" thickBot="1">
      <c r="A44" s="105"/>
      <c r="B44" s="105"/>
      <c r="H44" s="105"/>
      <c r="N44" s="105"/>
      <c r="R44" s="105"/>
      <c r="S44" s="105"/>
      <c r="V44" s="1280"/>
      <c r="W44" s="1280"/>
      <c r="X44" s="1280"/>
      <c r="Y44" s="1280"/>
      <c r="Z44" s="1280"/>
      <c r="AA44" s="1280"/>
      <c r="AB44" s="1280"/>
      <c r="AC44" s="1280"/>
      <c r="AD44" s="1280"/>
      <c r="AE44" s="1280"/>
      <c r="AF44" s="1280"/>
      <c r="AG44" s="1280"/>
      <c r="AH44" s="1280"/>
      <c r="AI44" s="1280"/>
      <c r="AJ44" s="1280"/>
      <c r="AK44" s="1280"/>
      <c r="AL44" s="1280"/>
      <c r="AM44" s="1280"/>
      <c r="AN44" s="1280"/>
    </row>
    <row r="45" spans="1:40" s="62" customFormat="1" ht="18" customHeight="1">
      <c r="A45" s="1253" t="s">
        <v>79</v>
      </c>
      <c r="B45" s="1256" t="s">
        <v>59</v>
      </c>
      <c r="C45" s="55" t="s">
        <v>51</v>
      </c>
      <c r="D45" s="56">
        <v>20</v>
      </c>
      <c r="E45" s="57">
        <v>22</v>
      </c>
      <c r="F45" s="57">
        <v>27</v>
      </c>
      <c r="G45" s="57">
        <v>18</v>
      </c>
      <c r="H45" s="58">
        <f>SUM(D45:G45)</f>
        <v>87</v>
      </c>
      <c r="I45" s="59">
        <v>6</v>
      </c>
      <c r="J45" s="57">
        <v>19</v>
      </c>
      <c r="K45" s="57">
        <v>26</v>
      </c>
      <c r="L45" s="57">
        <v>20</v>
      </c>
      <c r="M45" s="57">
        <v>17</v>
      </c>
      <c r="N45" s="60">
        <f>SUM(I45:M45)</f>
        <v>88</v>
      </c>
      <c r="O45" s="56">
        <v>22</v>
      </c>
      <c r="P45" s="57">
        <v>24</v>
      </c>
      <c r="Q45" s="57">
        <v>14</v>
      </c>
      <c r="R45" s="58">
        <f>SUM(O45:Q45)</f>
        <v>60</v>
      </c>
      <c r="S45" s="61">
        <f>SUM(R45,N45,H45)</f>
        <v>235</v>
      </c>
      <c r="V45" s="1253" t="s">
        <v>82</v>
      </c>
      <c r="W45" s="1256" t="s">
        <v>59</v>
      </c>
      <c r="X45" s="55" t="s">
        <v>51</v>
      </c>
      <c r="Y45" s="281">
        <v>13</v>
      </c>
      <c r="Z45" s="282">
        <v>16</v>
      </c>
      <c r="AA45" s="282">
        <v>21</v>
      </c>
      <c r="AB45" s="282">
        <v>14</v>
      </c>
      <c r="AC45" s="58">
        <f>SUM(Y45:AB45)</f>
        <v>64</v>
      </c>
      <c r="AD45" s="295">
        <v>6</v>
      </c>
      <c r="AE45" s="282">
        <v>12</v>
      </c>
      <c r="AF45" s="282">
        <v>18</v>
      </c>
      <c r="AG45" s="282">
        <v>14</v>
      </c>
      <c r="AH45" s="282">
        <v>15</v>
      </c>
      <c r="AI45" s="60">
        <f>SUM(AD45:AH45)</f>
        <v>65</v>
      </c>
      <c r="AJ45" s="281">
        <v>16</v>
      </c>
      <c r="AK45" s="282">
        <v>18</v>
      </c>
      <c r="AL45" s="282">
        <v>12</v>
      </c>
      <c r="AM45" s="58">
        <f>SUM(AJ45:AL45)</f>
        <v>46</v>
      </c>
      <c r="AN45" s="61">
        <f>SUM(AM45,AI45,AC45)</f>
        <v>175</v>
      </c>
    </row>
    <row r="46" spans="1:40" s="43" customFormat="1" ht="18" customHeight="1">
      <c r="A46" s="1254"/>
      <c r="B46" s="1257"/>
      <c r="C46" s="63" t="s">
        <v>52</v>
      </c>
      <c r="D46" s="64">
        <v>5</v>
      </c>
      <c r="E46" s="65">
        <v>6</v>
      </c>
      <c r="F46" s="65">
        <v>8</v>
      </c>
      <c r="G46" s="65">
        <v>5</v>
      </c>
      <c r="H46" s="66">
        <f t="shared" ref="H46:H62" si="24">SUM(D46:G46)</f>
        <v>24</v>
      </c>
      <c r="I46" s="67">
        <v>3</v>
      </c>
      <c r="J46" s="65">
        <v>7</v>
      </c>
      <c r="K46" s="65">
        <v>9</v>
      </c>
      <c r="L46" s="65">
        <v>7</v>
      </c>
      <c r="M46" s="65">
        <v>6</v>
      </c>
      <c r="N46" s="68">
        <f t="shared" ref="N46:N62" si="25">SUM(I46:M46)</f>
        <v>32</v>
      </c>
      <c r="O46" s="64">
        <v>4</v>
      </c>
      <c r="P46" s="65">
        <v>5</v>
      </c>
      <c r="Q46" s="65">
        <v>5</v>
      </c>
      <c r="R46" s="66">
        <f t="shared" ref="R46:R62" si="26">SUM(O46:Q46)</f>
        <v>14</v>
      </c>
      <c r="S46" s="69">
        <f t="shared" ref="S46:S62" si="27">SUM(R46,N46,H46)</f>
        <v>70</v>
      </c>
      <c r="V46" s="1254"/>
      <c r="W46" s="1257"/>
      <c r="X46" s="63" t="s">
        <v>52</v>
      </c>
      <c r="Y46" s="283">
        <v>6</v>
      </c>
      <c r="Z46" s="284">
        <v>11</v>
      </c>
      <c r="AA46" s="284">
        <v>12</v>
      </c>
      <c r="AB46" s="284">
        <v>7</v>
      </c>
      <c r="AC46" s="66">
        <f t="shared" ref="AC46:AC62" si="28">SUM(Y46:AB46)</f>
        <v>36</v>
      </c>
      <c r="AD46" s="296">
        <v>2</v>
      </c>
      <c r="AE46" s="284">
        <v>8</v>
      </c>
      <c r="AF46" s="284">
        <v>11</v>
      </c>
      <c r="AG46" s="284">
        <v>9</v>
      </c>
      <c r="AH46" s="284">
        <v>8</v>
      </c>
      <c r="AI46" s="68">
        <f t="shared" ref="AI46:AI62" si="29">SUM(AD46:AH46)</f>
        <v>38</v>
      </c>
      <c r="AJ46" s="283">
        <v>9</v>
      </c>
      <c r="AK46" s="284">
        <v>10</v>
      </c>
      <c r="AL46" s="284">
        <v>7</v>
      </c>
      <c r="AM46" s="66">
        <f t="shared" ref="AM46:AM62" si="30">SUM(AJ46:AL46)</f>
        <v>26</v>
      </c>
      <c r="AN46" s="69">
        <f t="shared" ref="AN46:AN62" si="31">SUM(AM46,AI46,AC46)</f>
        <v>100</v>
      </c>
    </row>
    <row r="47" spans="1:40" s="43" customFormat="1" ht="18" customHeight="1">
      <c r="A47" s="1254"/>
      <c r="B47" s="1257"/>
      <c r="C47" s="63" t="s">
        <v>53</v>
      </c>
      <c r="D47" s="64">
        <v>15</v>
      </c>
      <c r="E47" s="65">
        <v>16</v>
      </c>
      <c r="F47" s="65">
        <v>19</v>
      </c>
      <c r="G47" s="65">
        <v>13</v>
      </c>
      <c r="H47" s="66">
        <f t="shared" si="24"/>
        <v>63</v>
      </c>
      <c r="I47" s="67">
        <v>3</v>
      </c>
      <c r="J47" s="65">
        <v>14</v>
      </c>
      <c r="K47" s="65">
        <v>18</v>
      </c>
      <c r="L47" s="65">
        <v>19</v>
      </c>
      <c r="M47" s="65">
        <v>13</v>
      </c>
      <c r="N47" s="68">
        <f t="shared" si="25"/>
        <v>67</v>
      </c>
      <c r="O47" s="64">
        <v>14</v>
      </c>
      <c r="P47" s="65">
        <v>18</v>
      </c>
      <c r="Q47" s="65">
        <v>13</v>
      </c>
      <c r="R47" s="66">
        <f t="shared" si="26"/>
        <v>45</v>
      </c>
      <c r="S47" s="69">
        <f t="shared" si="27"/>
        <v>175</v>
      </c>
      <c r="V47" s="1254"/>
      <c r="W47" s="1257"/>
      <c r="X47" s="63" t="s">
        <v>53</v>
      </c>
      <c r="Y47" s="283">
        <v>12</v>
      </c>
      <c r="Z47" s="284">
        <v>17</v>
      </c>
      <c r="AA47" s="284">
        <v>19</v>
      </c>
      <c r="AB47" s="284">
        <v>12</v>
      </c>
      <c r="AC47" s="66">
        <f t="shared" si="28"/>
        <v>60</v>
      </c>
      <c r="AD47" s="296">
        <v>3</v>
      </c>
      <c r="AE47" s="284">
        <v>15</v>
      </c>
      <c r="AF47" s="284">
        <v>21</v>
      </c>
      <c r="AG47" s="284">
        <v>17</v>
      </c>
      <c r="AH47" s="284">
        <v>14</v>
      </c>
      <c r="AI47" s="68">
        <f t="shared" si="29"/>
        <v>70</v>
      </c>
      <c r="AJ47" s="283">
        <v>14</v>
      </c>
      <c r="AK47" s="284">
        <v>18</v>
      </c>
      <c r="AL47" s="284">
        <v>13</v>
      </c>
      <c r="AM47" s="66">
        <f t="shared" si="30"/>
        <v>45</v>
      </c>
      <c r="AN47" s="69">
        <f t="shared" si="31"/>
        <v>175</v>
      </c>
    </row>
    <row r="48" spans="1:40" s="43" customFormat="1" ht="18" customHeight="1">
      <c r="A48" s="1254"/>
      <c r="B48" s="1257"/>
      <c r="C48" s="63" t="s">
        <v>54</v>
      </c>
      <c r="D48" s="64">
        <v>7</v>
      </c>
      <c r="E48" s="65">
        <v>8</v>
      </c>
      <c r="F48" s="65">
        <v>10</v>
      </c>
      <c r="G48" s="65">
        <v>7</v>
      </c>
      <c r="H48" s="66">
        <f t="shared" si="24"/>
        <v>32</v>
      </c>
      <c r="I48" s="67">
        <v>2</v>
      </c>
      <c r="J48" s="65">
        <v>8</v>
      </c>
      <c r="K48" s="65">
        <v>10</v>
      </c>
      <c r="L48" s="65">
        <v>8</v>
      </c>
      <c r="M48" s="65">
        <v>7</v>
      </c>
      <c r="N48" s="68">
        <f t="shared" si="25"/>
        <v>35</v>
      </c>
      <c r="O48" s="64">
        <v>6</v>
      </c>
      <c r="P48" s="65">
        <v>10</v>
      </c>
      <c r="Q48" s="65">
        <v>7</v>
      </c>
      <c r="R48" s="66">
        <f t="shared" si="26"/>
        <v>23</v>
      </c>
      <c r="S48" s="69">
        <f t="shared" si="27"/>
        <v>90</v>
      </c>
      <c r="V48" s="1254"/>
      <c r="W48" s="1257"/>
      <c r="X48" s="63" t="s">
        <v>54</v>
      </c>
      <c r="Y48" s="283">
        <v>6</v>
      </c>
      <c r="Z48" s="284">
        <v>11</v>
      </c>
      <c r="AA48" s="284">
        <v>12</v>
      </c>
      <c r="AB48" s="284">
        <v>8</v>
      </c>
      <c r="AC48" s="66">
        <f t="shared" si="28"/>
        <v>37</v>
      </c>
      <c r="AD48" s="296">
        <v>2</v>
      </c>
      <c r="AE48" s="284">
        <v>11</v>
      </c>
      <c r="AF48" s="284">
        <v>12</v>
      </c>
      <c r="AG48" s="284">
        <v>8</v>
      </c>
      <c r="AH48" s="284">
        <v>8</v>
      </c>
      <c r="AI48" s="68">
        <f t="shared" si="29"/>
        <v>41</v>
      </c>
      <c r="AJ48" s="283">
        <v>9</v>
      </c>
      <c r="AK48" s="284">
        <v>11</v>
      </c>
      <c r="AL48" s="284">
        <v>7</v>
      </c>
      <c r="AM48" s="66">
        <f t="shared" si="30"/>
        <v>27</v>
      </c>
      <c r="AN48" s="69">
        <f t="shared" si="31"/>
        <v>105</v>
      </c>
    </row>
    <row r="49" spans="1:40" s="43" customFormat="1" ht="18" customHeight="1">
      <c r="A49" s="1254"/>
      <c r="B49" s="1257"/>
      <c r="C49" s="63" t="s">
        <v>55</v>
      </c>
      <c r="D49" s="64"/>
      <c r="E49" s="65"/>
      <c r="F49" s="65"/>
      <c r="G49" s="65"/>
      <c r="H49" s="66"/>
      <c r="I49" s="67"/>
      <c r="J49" s="65"/>
      <c r="K49" s="65"/>
      <c r="L49" s="65"/>
      <c r="M49" s="65"/>
      <c r="N49" s="68"/>
      <c r="O49" s="64"/>
      <c r="P49" s="65"/>
      <c r="Q49" s="65"/>
      <c r="R49" s="66"/>
      <c r="S49" s="69"/>
      <c r="V49" s="1254"/>
      <c r="W49" s="1257"/>
      <c r="X49" s="63" t="s">
        <v>55</v>
      </c>
      <c r="Y49" s="283"/>
      <c r="Z49" s="284"/>
      <c r="AA49" s="284"/>
      <c r="AB49" s="284"/>
      <c r="AC49" s="66"/>
      <c r="AD49" s="296"/>
      <c r="AE49" s="284"/>
      <c r="AF49" s="284"/>
      <c r="AG49" s="284"/>
      <c r="AH49" s="284"/>
      <c r="AI49" s="68"/>
      <c r="AJ49" s="283"/>
      <c r="AK49" s="284"/>
      <c r="AL49" s="284"/>
      <c r="AM49" s="66"/>
      <c r="AN49" s="69"/>
    </row>
    <row r="50" spans="1:40" s="43" customFormat="1" ht="18" customHeight="1">
      <c r="A50" s="1254"/>
      <c r="B50" s="1257"/>
      <c r="C50" s="63" t="s">
        <v>56</v>
      </c>
      <c r="D50" s="64">
        <v>6</v>
      </c>
      <c r="E50" s="65">
        <v>5</v>
      </c>
      <c r="F50" s="65">
        <v>7</v>
      </c>
      <c r="G50" s="65">
        <v>5</v>
      </c>
      <c r="H50" s="66">
        <f t="shared" si="24"/>
        <v>23</v>
      </c>
      <c r="I50" s="67">
        <v>1</v>
      </c>
      <c r="J50" s="65">
        <v>3</v>
      </c>
      <c r="K50" s="65">
        <v>6</v>
      </c>
      <c r="L50" s="65">
        <v>10</v>
      </c>
      <c r="M50" s="65">
        <v>4</v>
      </c>
      <c r="N50" s="68">
        <f t="shared" si="25"/>
        <v>24</v>
      </c>
      <c r="O50" s="64">
        <v>3</v>
      </c>
      <c r="P50" s="65">
        <v>6</v>
      </c>
      <c r="Q50" s="65">
        <v>4</v>
      </c>
      <c r="R50" s="66">
        <f t="shared" si="26"/>
        <v>13</v>
      </c>
      <c r="S50" s="69">
        <f t="shared" si="27"/>
        <v>60</v>
      </c>
      <c r="V50" s="1254"/>
      <c r="W50" s="1257"/>
      <c r="X50" s="63" t="s">
        <v>56</v>
      </c>
      <c r="Y50" s="283">
        <v>2</v>
      </c>
      <c r="Z50" s="284">
        <v>4</v>
      </c>
      <c r="AA50" s="284">
        <v>4</v>
      </c>
      <c r="AB50" s="284">
        <v>3</v>
      </c>
      <c r="AC50" s="66">
        <f t="shared" si="28"/>
        <v>13</v>
      </c>
      <c r="AD50" s="296">
        <v>1</v>
      </c>
      <c r="AE50" s="284">
        <v>3</v>
      </c>
      <c r="AF50" s="284">
        <v>6</v>
      </c>
      <c r="AG50" s="284">
        <v>7</v>
      </c>
      <c r="AH50" s="284">
        <v>4</v>
      </c>
      <c r="AI50" s="68">
        <f t="shared" si="29"/>
        <v>21</v>
      </c>
      <c r="AJ50" s="283">
        <v>4</v>
      </c>
      <c r="AK50" s="284">
        <v>6</v>
      </c>
      <c r="AL50" s="284">
        <v>6</v>
      </c>
      <c r="AM50" s="66">
        <f t="shared" si="30"/>
        <v>16</v>
      </c>
      <c r="AN50" s="69">
        <f t="shared" si="31"/>
        <v>50</v>
      </c>
    </row>
    <row r="51" spans="1:40" s="43" customFormat="1" ht="18" customHeight="1">
      <c r="A51" s="1254"/>
      <c r="B51" s="1257"/>
      <c r="C51" s="63" t="s">
        <v>57</v>
      </c>
      <c r="D51" s="64">
        <v>6</v>
      </c>
      <c r="E51" s="65">
        <v>6</v>
      </c>
      <c r="F51" s="65">
        <v>6</v>
      </c>
      <c r="G51" s="65">
        <v>4</v>
      </c>
      <c r="H51" s="66">
        <f t="shared" si="24"/>
        <v>22</v>
      </c>
      <c r="I51" s="67">
        <v>0</v>
      </c>
      <c r="J51" s="65">
        <v>4</v>
      </c>
      <c r="K51" s="65">
        <v>8</v>
      </c>
      <c r="L51" s="65">
        <v>6</v>
      </c>
      <c r="M51" s="65">
        <v>4</v>
      </c>
      <c r="N51" s="68">
        <f t="shared" si="25"/>
        <v>22</v>
      </c>
      <c r="O51" s="64">
        <v>4</v>
      </c>
      <c r="P51" s="65">
        <v>6</v>
      </c>
      <c r="Q51" s="65">
        <v>6</v>
      </c>
      <c r="R51" s="66">
        <f t="shared" si="26"/>
        <v>16</v>
      </c>
      <c r="S51" s="69">
        <f t="shared" si="27"/>
        <v>60</v>
      </c>
      <c r="V51" s="1254"/>
      <c r="W51" s="1257"/>
      <c r="X51" s="63" t="s">
        <v>57</v>
      </c>
      <c r="Y51" s="283">
        <v>2</v>
      </c>
      <c r="Z51" s="284">
        <v>4</v>
      </c>
      <c r="AA51" s="284">
        <v>6</v>
      </c>
      <c r="AB51" s="284">
        <v>4</v>
      </c>
      <c r="AC51" s="66">
        <f t="shared" si="28"/>
        <v>16</v>
      </c>
      <c r="AD51" s="296">
        <v>0</v>
      </c>
      <c r="AE51" s="284">
        <v>6</v>
      </c>
      <c r="AF51" s="284">
        <v>8</v>
      </c>
      <c r="AG51" s="284">
        <v>6</v>
      </c>
      <c r="AH51" s="284">
        <v>2</v>
      </c>
      <c r="AI51" s="68">
        <f t="shared" si="29"/>
        <v>22</v>
      </c>
      <c r="AJ51" s="283">
        <v>4</v>
      </c>
      <c r="AK51" s="284">
        <v>6</v>
      </c>
      <c r="AL51" s="284">
        <v>2</v>
      </c>
      <c r="AM51" s="66">
        <f t="shared" si="30"/>
        <v>12</v>
      </c>
      <c r="AN51" s="69">
        <f t="shared" si="31"/>
        <v>50</v>
      </c>
    </row>
    <row r="52" spans="1:40" s="43" customFormat="1" ht="18" customHeight="1">
      <c r="A52" s="1254"/>
      <c r="B52" s="1257"/>
      <c r="C52" s="63" t="s">
        <v>58</v>
      </c>
      <c r="D52" s="64"/>
      <c r="E52" s="65"/>
      <c r="F52" s="65"/>
      <c r="G52" s="65"/>
      <c r="H52" s="66"/>
      <c r="I52" s="67"/>
      <c r="J52" s="65"/>
      <c r="K52" s="65"/>
      <c r="L52" s="65"/>
      <c r="M52" s="65"/>
      <c r="N52" s="68"/>
      <c r="O52" s="64"/>
      <c r="P52" s="65"/>
      <c r="Q52" s="65"/>
      <c r="R52" s="66"/>
      <c r="S52" s="69"/>
      <c r="V52" s="1254"/>
      <c r="W52" s="1257"/>
      <c r="X52" s="63" t="s">
        <v>58</v>
      </c>
      <c r="Y52" s="283">
        <v>4</v>
      </c>
      <c r="Z52" s="284">
        <v>6</v>
      </c>
      <c r="AA52" s="284">
        <v>6</v>
      </c>
      <c r="AB52" s="284">
        <v>4</v>
      </c>
      <c r="AC52" s="66">
        <f t="shared" si="28"/>
        <v>20</v>
      </c>
      <c r="AD52" s="296">
        <v>0</v>
      </c>
      <c r="AE52" s="284">
        <v>4</v>
      </c>
      <c r="AF52" s="284">
        <v>8</v>
      </c>
      <c r="AG52" s="284">
        <v>6</v>
      </c>
      <c r="AH52" s="284">
        <v>6</v>
      </c>
      <c r="AI52" s="68">
        <f t="shared" si="29"/>
        <v>24</v>
      </c>
      <c r="AJ52" s="283">
        <v>4</v>
      </c>
      <c r="AK52" s="284">
        <v>4</v>
      </c>
      <c r="AL52" s="284">
        <v>3</v>
      </c>
      <c r="AM52" s="66">
        <f t="shared" si="30"/>
        <v>11</v>
      </c>
      <c r="AN52" s="69">
        <f t="shared" si="31"/>
        <v>55</v>
      </c>
    </row>
    <row r="53" spans="1:40" s="43" customFormat="1" ht="18" customHeight="1" thickBot="1">
      <c r="A53" s="1254"/>
      <c r="B53" s="1257"/>
      <c r="C53" s="70" t="s">
        <v>46</v>
      </c>
      <c r="D53" s="71">
        <v>6</v>
      </c>
      <c r="E53" s="72">
        <v>8</v>
      </c>
      <c r="F53" s="72">
        <v>10</v>
      </c>
      <c r="G53" s="72">
        <v>8</v>
      </c>
      <c r="H53" s="73">
        <f t="shared" si="24"/>
        <v>32</v>
      </c>
      <c r="I53" s="74">
        <v>1</v>
      </c>
      <c r="J53" s="72">
        <v>14</v>
      </c>
      <c r="K53" s="72">
        <v>10</v>
      </c>
      <c r="L53" s="72">
        <v>6</v>
      </c>
      <c r="M53" s="72">
        <v>7</v>
      </c>
      <c r="N53" s="75">
        <f t="shared" si="25"/>
        <v>38</v>
      </c>
      <c r="O53" s="71">
        <v>6</v>
      </c>
      <c r="P53" s="72">
        <v>8</v>
      </c>
      <c r="Q53" s="72">
        <v>6</v>
      </c>
      <c r="R53" s="73">
        <f t="shared" si="26"/>
        <v>20</v>
      </c>
      <c r="S53" s="76">
        <f t="shared" si="27"/>
        <v>90</v>
      </c>
      <c r="V53" s="1254"/>
      <c r="W53" s="1257"/>
      <c r="X53" s="70" t="s">
        <v>46</v>
      </c>
      <c r="Y53" s="291">
        <v>4</v>
      </c>
      <c r="Z53" s="292">
        <v>11</v>
      </c>
      <c r="AA53" s="292">
        <v>9</v>
      </c>
      <c r="AB53" s="292">
        <v>9</v>
      </c>
      <c r="AC53" s="95">
        <f t="shared" si="28"/>
        <v>33</v>
      </c>
      <c r="AD53" s="300">
        <v>1</v>
      </c>
      <c r="AE53" s="292">
        <v>12</v>
      </c>
      <c r="AF53" s="292">
        <v>12</v>
      </c>
      <c r="AG53" s="292">
        <v>7</v>
      </c>
      <c r="AH53" s="292">
        <v>6</v>
      </c>
      <c r="AI53" s="97">
        <f t="shared" si="29"/>
        <v>38</v>
      </c>
      <c r="AJ53" s="291">
        <v>6</v>
      </c>
      <c r="AK53" s="292">
        <v>8</v>
      </c>
      <c r="AL53" s="292">
        <v>5</v>
      </c>
      <c r="AM53" s="95">
        <f t="shared" si="30"/>
        <v>19</v>
      </c>
      <c r="AN53" s="98">
        <f t="shared" si="31"/>
        <v>90</v>
      </c>
    </row>
    <row r="54" spans="1:40" s="43" customFormat="1" ht="18" customHeight="1" thickBot="1">
      <c r="A54" s="1254"/>
      <c r="B54" s="1257"/>
      <c r="C54" s="78" t="s">
        <v>18</v>
      </c>
      <c r="D54" s="79">
        <v>3</v>
      </c>
      <c r="E54" s="80">
        <v>8</v>
      </c>
      <c r="F54" s="80">
        <v>11</v>
      </c>
      <c r="G54" s="80">
        <v>11</v>
      </c>
      <c r="H54" s="81">
        <f t="shared" si="24"/>
        <v>33</v>
      </c>
      <c r="I54" s="82">
        <v>1</v>
      </c>
      <c r="J54" s="80">
        <v>8</v>
      </c>
      <c r="K54" s="80">
        <v>10</v>
      </c>
      <c r="L54" s="80">
        <v>6</v>
      </c>
      <c r="M54" s="80">
        <v>10</v>
      </c>
      <c r="N54" s="83">
        <f t="shared" si="25"/>
        <v>35</v>
      </c>
      <c r="O54" s="79">
        <v>8</v>
      </c>
      <c r="P54" s="80">
        <v>11</v>
      </c>
      <c r="Q54" s="80">
        <v>8</v>
      </c>
      <c r="R54" s="81">
        <f t="shared" si="26"/>
        <v>27</v>
      </c>
      <c r="S54" s="84">
        <f t="shared" si="27"/>
        <v>95</v>
      </c>
      <c r="V54" s="1254"/>
      <c r="W54" s="1257"/>
      <c r="X54" s="78" t="s">
        <v>18</v>
      </c>
      <c r="Y54" s="287">
        <v>7</v>
      </c>
      <c r="Z54" s="288">
        <v>8</v>
      </c>
      <c r="AA54" s="288">
        <v>12</v>
      </c>
      <c r="AB54" s="288">
        <v>14</v>
      </c>
      <c r="AC54" s="81">
        <f>SUM(Y54:AB54)</f>
        <v>41</v>
      </c>
      <c r="AD54" s="298">
        <v>3</v>
      </c>
      <c r="AE54" s="288">
        <v>9</v>
      </c>
      <c r="AF54" s="288">
        <v>15</v>
      </c>
      <c r="AG54" s="288">
        <v>9</v>
      </c>
      <c r="AH54" s="288">
        <v>14</v>
      </c>
      <c r="AI54" s="83">
        <f>SUM(AD54:AH54)</f>
        <v>50</v>
      </c>
      <c r="AJ54" s="287">
        <v>4</v>
      </c>
      <c r="AK54" s="288">
        <v>8</v>
      </c>
      <c r="AL54" s="288">
        <v>7</v>
      </c>
      <c r="AM54" s="81">
        <f>SUM(AJ54:AL54)</f>
        <v>19</v>
      </c>
      <c r="AN54" s="84">
        <f t="shared" si="31"/>
        <v>110</v>
      </c>
    </row>
    <row r="55" spans="1:40" s="43" customFormat="1" ht="18" customHeight="1" thickBot="1">
      <c r="A55" s="1254"/>
      <c r="B55" s="1257"/>
      <c r="C55" s="78" t="s">
        <v>212</v>
      </c>
      <c r="D55" s="79"/>
      <c r="E55" s="80"/>
      <c r="F55" s="80"/>
      <c r="G55" s="80"/>
      <c r="H55" s="81"/>
      <c r="I55" s="82"/>
      <c r="J55" s="80"/>
      <c r="K55" s="80"/>
      <c r="L55" s="80"/>
      <c r="M55" s="80"/>
      <c r="N55" s="83"/>
      <c r="O55" s="79"/>
      <c r="P55" s="80"/>
      <c r="Q55" s="80"/>
      <c r="R55" s="81"/>
      <c r="S55" s="84"/>
      <c r="V55" s="1254"/>
      <c r="W55" s="1257"/>
      <c r="X55" s="78" t="s">
        <v>212</v>
      </c>
      <c r="Y55" s="287"/>
      <c r="Z55" s="288"/>
      <c r="AA55" s="288"/>
      <c r="AB55" s="288"/>
      <c r="AC55" s="81">
        <f>SUM(Y55:AB55)</f>
        <v>0</v>
      </c>
      <c r="AD55" s="298"/>
      <c r="AE55" s="288"/>
      <c r="AF55" s="288"/>
      <c r="AG55" s="288"/>
      <c r="AH55" s="288"/>
      <c r="AI55" s="83">
        <f>SUM(AD55:AH55)</f>
        <v>0</v>
      </c>
      <c r="AJ55" s="287"/>
      <c r="AK55" s="288"/>
      <c r="AL55" s="288"/>
      <c r="AM55" s="81">
        <f>SUM(AJ55:AL55)</f>
        <v>0</v>
      </c>
      <c r="AN55" s="84">
        <f t="shared" si="31"/>
        <v>0</v>
      </c>
    </row>
    <row r="56" spans="1:40" s="43" customFormat="1" ht="18" customHeight="1" thickBot="1">
      <c r="A56" s="1254"/>
      <c r="B56" s="1257"/>
      <c r="C56" s="78" t="s">
        <v>19</v>
      </c>
      <c r="D56" s="85">
        <v>2</v>
      </c>
      <c r="E56" s="86">
        <v>4</v>
      </c>
      <c r="F56" s="86">
        <v>4</v>
      </c>
      <c r="G56" s="86">
        <v>3</v>
      </c>
      <c r="H56" s="87">
        <f t="shared" si="24"/>
        <v>13</v>
      </c>
      <c r="I56" s="88">
        <v>0</v>
      </c>
      <c r="J56" s="86">
        <v>4</v>
      </c>
      <c r="K56" s="86">
        <v>4</v>
      </c>
      <c r="L56" s="86">
        <v>3</v>
      </c>
      <c r="M56" s="86">
        <v>3</v>
      </c>
      <c r="N56" s="89">
        <f t="shared" si="25"/>
        <v>14</v>
      </c>
      <c r="O56" s="85">
        <v>3</v>
      </c>
      <c r="P56" s="86">
        <v>3</v>
      </c>
      <c r="Q56" s="86">
        <v>2</v>
      </c>
      <c r="R56" s="87">
        <f t="shared" si="26"/>
        <v>8</v>
      </c>
      <c r="S56" s="90">
        <f t="shared" si="27"/>
        <v>35</v>
      </c>
      <c r="V56" s="1254"/>
      <c r="W56" s="1257"/>
      <c r="X56" s="78" t="s">
        <v>19</v>
      </c>
      <c r="Y56" s="287">
        <v>2</v>
      </c>
      <c r="Z56" s="288">
        <v>3</v>
      </c>
      <c r="AA56" s="288">
        <v>4</v>
      </c>
      <c r="AB56" s="288">
        <v>3</v>
      </c>
      <c r="AC56" s="81">
        <f t="shared" si="28"/>
        <v>12</v>
      </c>
      <c r="AD56" s="298">
        <v>1</v>
      </c>
      <c r="AE56" s="288">
        <v>3</v>
      </c>
      <c r="AF56" s="288">
        <v>4</v>
      </c>
      <c r="AG56" s="288">
        <v>3</v>
      </c>
      <c r="AH56" s="288">
        <v>3</v>
      </c>
      <c r="AI56" s="83">
        <f t="shared" si="29"/>
        <v>14</v>
      </c>
      <c r="AJ56" s="287">
        <v>3</v>
      </c>
      <c r="AK56" s="288">
        <v>4</v>
      </c>
      <c r="AL56" s="288">
        <v>2</v>
      </c>
      <c r="AM56" s="81">
        <f t="shared" si="30"/>
        <v>9</v>
      </c>
      <c r="AN56" s="84">
        <f t="shared" si="31"/>
        <v>35</v>
      </c>
    </row>
    <row r="57" spans="1:40" s="43" customFormat="1" ht="18" customHeight="1">
      <c r="A57" s="1254"/>
      <c r="B57" s="1257"/>
      <c r="C57" s="92" t="s">
        <v>38</v>
      </c>
      <c r="D57" s="56">
        <v>6</v>
      </c>
      <c r="E57" s="57">
        <v>3</v>
      </c>
      <c r="F57" s="57">
        <v>4</v>
      </c>
      <c r="G57" s="57">
        <v>5</v>
      </c>
      <c r="H57" s="58">
        <f t="shared" si="24"/>
        <v>18</v>
      </c>
      <c r="I57" s="59">
        <v>4</v>
      </c>
      <c r="J57" s="57">
        <v>3</v>
      </c>
      <c r="K57" s="57">
        <v>3</v>
      </c>
      <c r="L57" s="57">
        <v>2</v>
      </c>
      <c r="M57" s="57">
        <v>6</v>
      </c>
      <c r="N57" s="60">
        <f t="shared" si="25"/>
        <v>18</v>
      </c>
      <c r="O57" s="56">
        <v>5</v>
      </c>
      <c r="P57" s="57">
        <v>3</v>
      </c>
      <c r="Q57" s="57">
        <v>6</v>
      </c>
      <c r="R57" s="58">
        <f t="shared" si="26"/>
        <v>14</v>
      </c>
      <c r="S57" s="61">
        <f t="shared" si="27"/>
        <v>50</v>
      </c>
      <c r="V57" s="1254"/>
      <c r="W57" s="1257"/>
      <c r="X57" s="92" t="s">
        <v>38</v>
      </c>
      <c r="Y57" s="281">
        <v>6</v>
      </c>
      <c r="Z57" s="282">
        <v>3</v>
      </c>
      <c r="AA57" s="282">
        <v>3</v>
      </c>
      <c r="AB57" s="282">
        <v>5</v>
      </c>
      <c r="AC57" s="58">
        <f t="shared" si="28"/>
        <v>17</v>
      </c>
      <c r="AD57" s="295">
        <v>4</v>
      </c>
      <c r="AE57" s="282">
        <v>3</v>
      </c>
      <c r="AF57" s="282">
        <v>3</v>
      </c>
      <c r="AG57" s="282">
        <v>3</v>
      </c>
      <c r="AH57" s="282">
        <v>5</v>
      </c>
      <c r="AI57" s="60">
        <f t="shared" si="29"/>
        <v>18</v>
      </c>
      <c r="AJ57" s="281">
        <v>5</v>
      </c>
      <c r="AK57" s="282">
        <v>3</v>
      </c>
      <c r="AL57" s="282">
        <v>7</v>
      </c>
      <c r="AM57" s="58">
        <f t="shared" si="30"/>
        <v>15</v>
      </c>
      <c r="AN57" s="61">
        <f t="shared" si="31"/>
        <v>50</v>
      </c>
    </row>
    <row r="58" spans="1:40" s="43" customFormat="1" ht="18" customHeight="1">
      <c r="A58" s="1254"/>
      <c r="B58" s="1257"/>
      <c r="C58" s="63" t="s">
        <v>39</v>
      </c>
      <c r="D58" s="64"/>
      <c r="E58" s="65"/>
      <c r="F58" s="65"/>
      <c r="G58" s="65"/>
      <c r="H58" s="158"/>
      <c r="I58" s="67"/>
      <c r="J58" s="65"/>
      <c r="K58" s="65"/>
      <c r="L58" s="65"/>
      <c r="M58" s="65"/>
      <c r="N58" s="68"/>
      <c r="O58" s="64"/>
      <c r="P58" s="65"/>
      <c r="Q58" s="65"/>
      <c r="R58" s="66"/>
      <c r="S58" s="69"/>
      <c r="V58" s="1254"/>
      <c r="W58" s="1257"/>
      <c r="X58" s="63" t="s">
        <v>39</v>
      </c>
      <c r="Y58" s="283">
        <v>1</v>
      </c>
      <c r="Z58" s="284">
        <v>1</v>
      </c>
      <c r="AA58" s="284">
        <v>1</v>
      </c>
      <c r="AB58" s="284">
        <v>1</v>
      </c>
      <c r="AC58" s="158">
        <f t="shared" si="28"/>
        <v>4</v>
      </c>
      <c r="AD58" s="296">
        <v>1</v>
      </c>
      <c r="AE58" s="284">
        <v>0</v>
      </c>
      <c r="AF58" s="284">
        <v>1</v>
      </c>
      <c r="AG58" s="284">
        <v>2</v>
      </c>
      <c r="AH58" s="284">
        <v>0</v>
      </c>
      <c r="AI58" s="159">
        <f t="shared" si="29"/>
        <v>4</v>
      </c>
      <c r="AJ58" s="283">
        <v>1</v>
      </c>
      <c r="AK58" s="284">
        <v>1</v>
      </c>
      <c r="AL58" s="284">
        <v>0</v>
      </c>
      <c r="AM58" s="158">
        <f t="shared" si="30"/>
        <v>2</v>
      </c>
      <c r="AN58" s="69">
        <f t="shared" si="31"/>
        <v>10</v>
      </c>
    </row>
    <row r="59" spans="1:40" s="43" customFormat="1" ht="18" customHeight="1">
      <c r="A59" s="1254"/>
      <c r="B59" s="1257"/>
      <c r="C59" s="63" t="s">
        <v>40</v>
      </c>
      <c r="D59" s="64">
        <f>行事時数!Q$20</f>
        <v>1</v>
      </c>
      <c r="E59" s="65">
        <f>行事時数!Q$22</f>
        <v>1.5</v>
      </c>
      <c r="F59" s="65">
        <f>行事時数!Q$24</f>
        <v>4</v>
      </c>
      <c r="G59" s="65">
        <f>行事時数!Q$26</f>
        <v>0</v>
      </c>
      <c r="H59" s="66">
        <f>SUM(D59:G59)</f>
        <v>6.5</v>
      </c>
      <c r="I59" s="67">
        <f>行事時数!Q$30</f>
        <v>0</v>
      </c>
      <c r="J59" s="65">
        <f>行事時数!Q$32</f>
        <v>4</v>
      </c>
      <c r="K59" s="65">
        <f>行事時数!Q$34</f>
        <v>0</v>
      </c>
      <c r="L59" s="65">
        <f>行事時数!Q$36</f>
        <v>0</v>
      </c>
      <c r="M59" s="65">
        <f>行事時数!Q$38</f>
        <v>2.5</v>
      </c>
      <c r="N59" s="68">
        <f>SUM(I59:M59)</f>
        <v>6.5</v>
      </c>
      <c r="O59" s="64">
        <f>行事時数!Q$42</f>
        <v>0</v>
      </c>
      <c r="P59" s="65">
        <f>行事時数!Q$44</f>
        <v>1.5</v>
      </c>
      <c r="Q59" s="65">
        <f>行事時数!Q$46</f>
        <v>3</v>
      </c>
      <c r="R59" s="66">
        <f>SUM(O59:Q59)</f>
        <v>4.5</v>
      </c>
      <c r="S59" s="69">
        <f>SUM(R59,N59,H59)</f>
        <v>17.5</v>
      </c>
      <c r="V59" s="1254"/>
      <c r="W59" s="1257"/>
      <c r="X59" s="63" t="s">
        <v>40</v>
      </c>
      <c r="Y59" s="283">
        <v>1</v>
      </c>
      <c r="Z59" s="284">
        <v>2</v>
      </c>
      <c r="AA59" s="284">
        <v>1</v>
      </c>
      <c r="AB59" s="284">
        <v>0</v>
      </c>
      <c r="AC59" s="66">
        <f t="shared" si="28"/>
        <v>4</v>
      </c>
      <c r="AD59" s="296">
        <v>0</v>
      </c>
      <c r="AE59" s="284">
        <v>1</v>
      </c>
      <c r="AF59" s="284">
        <v>0</v>
      </c>
      <c r="AG59" s="284">
        <v>2</v>
      </c>
      <c r="AH59" s="284">
        <v>0</v>
      </c>
      <c r="AI59" s="68">
        <f>SUM(AD59:AH59)</f>
        <v>3</v>
      </c>
      <c r="AJ59" s="283">
        <v>2.5</v>
      </c>
      <c r="AK59" s="284">
        <v>3</v>
      </c>
      <c r="AL59" s="284">
        <v>1</v>
      </c>
      <c r="AM59" s="66">
        <f t="shared" si="30"/>
        <v>6.5</v>
      </c>
      <c r="AN59" s="69">
        <f t="shared" si="31"/>
        <v>13.5</v>
      </c>
    </row>
    <row r="60" spans="1:40" s="43" customFormat="1" ht="18" customHeight="1" thickBot="1">
      <c r="A60" s="1254"/>
      <c r="B60" s="1257"/>
      <c r="C60" s="77" t="s">
        <v>41</v>
      </c>
      <c r="D60" s="93">
        <f>行事時数!Q$19</f>
        <v>4.5</v>
      </c>
      <c r="E60" s="94">
        <f>行事時数!Q$21</f>
        <v>4</v>
      </c>
      <c r="F60" s="94">
        <f>行事時数!Q$23</f>
        <v>5</v>
      </c>
      <c r="G60" s="94">
        <f>行事時数!Q$25</f>
        <v>2.5</v>
      </c>
      <c r="H60" s="95">
        <f>SUM(D60:G60)</f>
        <v>16</v>
      </c>
      <c r="I60" s="96">
        <f>行事時数!Q$29</f>
        <v>2</v>
      </c>
      <c r="J60" s="94">
        <f>行事時数!Q$31</f>
        <v>10</v>
      </c>
      <c r="K60" s="94">
        <f>行事時数!Q$33</f>
        <v>0</v>
      </c>
      <c r="L60" s="94">
        <f>行事時数!Q$35</f>
        <v>2.5</v>
      </c>
      <c r="M60" s="94">
        <f>行事時数!Q$37</f>
        <v>2</v>
      </c>
      <c r="N60" s="97">
        <f>SUM(I60:M60)</f>
        <v>16.5</v>
      </c>
      <c r="O60" s="93">
        <f>行事時数!Q$41</f>
        <v>2.5</v>
      </c>
      <c r="P60" s="94">
        <f>行事時数!Q$43</f>
        <v>0</v>
      </c>
      <c r="Q60" s="94">
        <f>行事時数!Q$45</f>
        <v>1</v>
      </c>
      <c r="R60" s="95">
        <f>SUM(O60:Q60)</f>
        <v>3.5</v>
      </c>
      <c r="S60" s="98">
        <f>SUM(R60,N60,H60)</f>
        <v>36</v>
      </c>
      <c r="V60" s="1254"/>
      <c r="W60" s="1257"/>
      <c r="X60" s="77" t="s">
        <v>41</v>
      </c>
      <c r="Y60" s="285">
        <v>22</v>
      </c>
      <c r="Z60" s="286">
        <v>1.5</v>
      </c>
      <c r="AA60" s="286">
        <v>7</v>
      </c>
      <c r="AB60" s="286">
        <v>1.5</v>
      </c>
      <c r="AC60" s="95">
        <f t="shared" si="28"/>
        <v>32</v>
      </c>
      <c r="AD60" s="297">
        <v>1</v>
      </c>
      <c r="AE60" s="286">
        <v>21</v>
      </c>
      <c r="AF60" s="286">
        <v>0</v>
      </c>
      <c r="AG60" s="286">
        <v>5.5</v>
      </c>
      <c r="AH60" s="286">
        <v>1.5</v>
      </c>
      <c r="AI60" s="97">
        <f>SUM(AD60:AH60)</f>
        <v>29</v>
      </c>
      <c r="AJ60" s="285">
        <v>4.5</v>
      </c>
      <c r="AK60" s="286">
        <v>2</v>
      </c>
      <c r="AL60" s="286">
        <v>10.5</v>
      </c>
      <c r="AM60" s="95">
        <f>SUM(AJ60:AL60)</f>
        <v>17</v>
      </c>
      <c r="AN60" s="98">
        <f t="shared" si="31"/>
        <v>78</v>
      </c>
    </row>
    <row r="61" spans="1:40" s="43" customFormat="1" ht="18" customHeight="1" thickBot="1">
      <c r="A61" s="1254"/>
      <c r="B61" s="1258"/>
      <c r="C61" s="84" t="s">
        <v>43</v>
      </c>
      <c r="D61" s="99">
        <f t="shared" ref="D61:S61" si="32">SUM(D45:D60)</f>
        <v>81.5</v>
      </c>
      <c r="E61" s="100">
        <f t="shared" si="32"/>
        <v>91.5</v>
      </c>
      <c r="F61" s="100">
        <f t="shared" si="32"/>
        <v>115</v>
      </c>
      <c r="G61" s="100">
        <f t="shared" si="32"/>
        <v>81.5</v>
      </c>
      <c r="H61" s="101">
        <f t="shared" si="32"/>
        <v>369.5</v>
      </c>
      <c r="I61" s="102">
        <f t="shared" si="32"/>
        <v>23</v>
      </c>
      <c r="J61" s="100">
        <f t="shared" si="32"/>
        <v>98</v>
      </c>
      <c r="K61" s="100">
        <f t="shared" si="32"/>
        <v>104</v>
      </c>
      <c r="L61" s="100">
        <f t="shared" si="32"/>
        <v>89.5</v>
      </c>
      <c r="M61" s="100">
        <f t="shared" si="32"/>
        <v>81.5</v>
      </c>
      <c r="N61" s="103">
        <f t="shared" si="32"/>
        <v>396</v>
      </c>
      <c r="O61" s="99">
        <f t="shared" si="32"/>
        <v>77.5</v>
      </c>
      <c r="P61" s="100">
        <f t="shared" si="32"/>
        <v>95.5</v>
      </c>
      <c r="Q61" s="100">
        <f t="shared" si="32"/>
        <v>75</v>
      </c>
      <c r="R61" s="101">
        <f t="shared" si="32"/>
        <v>248</v>
      </c>
      <c r="S61" s="104">
        <f t="shared" si="32"/>
        <v>1013.5</v>
      </c>
      <c r="V61" s="1254"/>
      <c r="W61" s="1258"/>
      <c r="X61" s="84" t="s">
        <v>43</v>
      </c>
      <c r="Y61" s="80">
        <f t="shared" ref="Y61:AN61" si="33">SUM(Y45:Y60)</f>
        <v>88</v>
      </c>
      <c r="Z61" s="80">
        <f t="shared" si="33"/>
        <v>98.5</v>
      </c>
      <c r="AA61" s="80">
        <f t="shared" si="33"/>
        <v>117</v>
      </c>
      <c r="AB61" s="80">
        <f t="shared" si="33"/>
        <v>85.5</v>
      </c>
      <c r="AC61" s="81">
        <f t="shared" si="33"/>
        <v>389</v>
      </c>
      <c r="AD61" s="82">
        <f t="shared" si="33"/>
        <v>25</v>
      </c>
      <c r="AE61" s="80">
        <f t="shared" si="33"/>
        <v>108</v>
      </c>
      <c r="AF61" s="80">
        <f t="shared" si="33"/>
        <v>119</v>
      </c>
      <c r="AG61" s="80">
        <f t="shared" si="33"/>
        <v>98.5</v>
      </c>
      <c r="AH61" s="80">
        <f t="shared" si="33"/>
        <v>86.5</v>
      </c>
      <c r="AI61" s="83">
        <f t="shared" si="33"/>
        <v>437</v>
      </c>
      <c r="AJ61" s="79">
        <f t="shared" si="33"/>
        <v>86</v>
      </c>
      <c r="AK61" s="80">
        <f t="shared" si="33"/>
        <v>102</v>
      </c>
      <c r="AL61" s="80">
        <f t="shared" si="33"/>
        <v>82.5</v>
      </c>
      <c r="AM61" s="81">
        <f t="shared" si="33"/>
        <v>270.5</v>
      </c>
      <c r="AN61" s="84">
        <f t="shared" si="33"/>
        <v>1096.5</v>
      </c>
    </row>
    <row r="62" spans="1:40" s="43" customFormat="1" ht="18" customHeight="1" thickBot="1">
      <c r="A62" s="1254"/>
      <c r="B62" s="1259" t="s">
        <v>64</v>
      </c>
      <c r="C62" s="1260"/>
      <c r="D62" s="79">
        <f>実質時数計算!F36</f>
        <v>78</v>
      </c>
      <c r="E62" s="80">
        <f>実質時数計算!P36</f>
        <v>99</v>
      </c>
      <c r="F62" s="80">
        <f>実質時数計算!Z36</f>
        <v>118</v>
      </c>
      <c r="G62" s="80">
        <f>実質時数計算!AJ36</f>
        <v>77</v>
      </c>
      <c r="H62" s="81">
        <f t="shared" si="24"/>
        <v>372</v>
      </c>
      <c r="I62" s="82">
        <f>実質時数計算!F80</f>
        <v>11</v>
      </c>
      <c r="J62" s="80">
        <f>実質時数計算!P80</f>
        <v>107</v>
      </c>
      <c r="K62" s="80">
        <f>実質時数計算!Z80</f>
        <v>102</v>
      </c>
      <c r="L62" s="80">
        <f>実質時数計算!AJ80</f>
        <v>109</v>
      </c>
      <c r="M62" s="80">
        <f>実質時数計算!F124</f>
        <v>82</v>
      </c>
      <c r="N62" s="83">
        <f t="shared" si="25"/>
        <v>411</v>
      </c>
      <c r="O62" s="79">
        <f>実質時数計算!P124</f>
        <v>85</v>
      </c>
      <c r="P62" s="80">
        <f>実質時数計算!Z124</f>
        <v>106</v>
      </c>
      <c r="Q62" s="80">
        <f>実質時数計算!AJ124</f>
        <v>80</v>
      </c>
      <c r="R62" s="81">
        <f t="shared" si="26"/>
        <v>271</v>
      </c>
      <c r="S62" s="84">
        <f t="shared" si="27"/>
        <v>1054</v>
      </c>
      <c r="V62" s="1254"/>
      <c r="W62" s="1259" t="s">
        <v>64</v>
      </c>
      <c r="X62" s="1260"/>
      <c r="Y62" s="143">
        <f>実質時数計算!I36</f>
        <v>83</v>
      </c>
      <c r="Z62" s="144">
        <f>実質時数計算!S36</f>
        <v>109</v>
      </c>
      <c r="AA62" s="144">
        <f>実質時数計算!AC36</f>
        <v>125</v>
      </c>
      <c r="AB62" s="144">
        <f>実質時数計算!AM36</f>
        <v>82</v>
      </c>
      <c r="AC62" s="145">
        <f t="shared" si="28"/>
        <v>399</v>
      </c>
      <c r="AD62" s="146">
        <f>実質時数計算!I80</f>
        <v>11</v>
      </c>
      <c r="AE62" s="144">
        <f>実質時数計算!S80</f>
        <v>113</v>
      </c>
      <c r="AF62" s="144">
        <f>実質時数計算!AC80</f>
        <v>107</v>
      </c>
      <c r="AG62" s="144">
        <f>実質時数計算!AM80</f>
        <v>113</v>
      </c>
      <c r="AH62" s="144">
        <f>実質時数計算!I124</f>
        <v>86</v>
      </c>
      <c r="AI62" s="147">
        <f t="shared" si="29"/>
        <v>430</v>
      </c>
      <c r="AJ62" s="143">
        <f>実質時数計算!S124</f>
        <v>90</v>
      </c>
      <c r="AK62" s="144">
        <f>実質時数計算!AC124</f>
        <v>111</v>
      </c>
      <c r="AL62" s="144">
        <f>実質時数計算!AM124</f>
        <v>82</v>
      </c>
      <c r="AM62" s="145">
        <f t="shared" si="30"/>
        <v>283</v>
      </c>
      <c r="AN62" s="148">
        <f t="shared" si="31"/>
        <v>1112</v>
      </c>
    </row>
    <row r="63" spans="1:40" s="43" customFormat="1" ht="18" customHeight="1" thickBot="1">
      <c r="A63" s="1255"/>
      <c r="B63" s="1261" t="s">
        <v>44</v>
      </c>
      <c r="C63" s="1262"/>
      <c r="D63" s="99">
        <f t="shared" ref="D63:S63" si="34">D62-D61</f>
        <v>-3.5</v>
      </c>
      <c r="E63" s="100">
        <f t="shared" si="34"/>
        <v>7.5</v>
      </c>
      <c r="F63" s="100">
        <f t="shared" si="34"/>
        <v>3</v>
      </c>
      <c r="G63" s="100">
        <f t="shared" si="34"/>
        <v>-4.5</v>
      </c>
      <c r="H63" s="101">
        <f t="shared" si="34"/>
        <v>2.5</v>
      </c>
      <c r="I63" s="102">
        <f t="shared" si="34"/>
        <v>-12</v>
      </c>
      <c r="J63" s="100">
        <f t="shared" si="34"/>
        <v>9</v>
      </c>
      <c r="K63" s="100">
        <f t="shared" si="34"/>
        <v>-2</v>
      </c>
      <c r="L63" s="100">
        <f t="shared" si="34"/>
        <v>19.5</v>
      </c>
      <c r="M63" s="100">
        <f t="shared" si="34"/>
        <v>0.5</v>
      </c>
      <c r="N63" s="103">
        <f t="shared" si="34"/>
        <v>15</v>
      </c>
      <c r="O63" s="99">
        <f t="shared" si="34"/>
        <v>7.5</v>
      </c>
      <c r="P63" s="100">
        <f t="shared" si="34"/>
        <v>10.5</v>
      </c>
      <c r="Q63" s="100">
        <f t="shared" si="34"/>
        <v>5</v>
      </c>
      <c r="R63" s="101">
        <f t="shared" si="34"/>
        <v>23</v>
      </c>
      <c r="S63" s="104">
        <f t="shared" si="34"/>
        <v>40.5</v>
      </c>
      <c r="V63" s="1255"/>
      <c r="W63" s="1261" t="s">
        <v>44</v>
      </c>
      <c r="X63" s="1262"/>
      <c r="Y63" s="99">
        <f t="shared" ref="Y63:AN63" si="35">Y62-Y61</f>
        <v>-5</v>
      </c>
      <c r="Z63" s="100">
        <f t="shared" si="35"/>
        <v>10.5</v>
      </c>
      <c r="AA63" s="100">
        <f t="shared" si="35"/>
        <v>8</v>
      </c>
      <c r="AB63" s="100">
        <f t="shared" si="35"/>
        <v>-3.5</v>
      </c>
      <c r="AC63" s="101">
        <f t="shared" si="35"/>
        <v>10</v>
      </c>
      <c r="AD63" s="102">
        <f t="shared" si="35"/>
        <v>-14</v>
      </c>
      <c r="AE63" s="100">
        <f t="shared" si="35"/>
        <v>5</v>
      </c>
      <c r="AF63" s="100">
        <f t="shared" si="35"/>
        <v>-12</v>
      </c>
      <c r="AG63" s="100">
        <f t="shared" si="35"/>
        <v>14.5</v>
      </c>
      <c r="AH63" s="100">
        <f t="shared" si="35"/>
        <v>-0.5</v>
      </c>
      <c r="AI63" s="103">
        <f t="shared" si="35"/>
        <v>-7</v>
      </c>
      <c r="AJ63" s="99">
        <f t="shared" si="35"/>
        <v>4</v>
      </c>
      <c r="AK63" s="100">
        <f t="shared" si="35"/>
        <v>9</v>
      </c>
      <c r="AL63" s="100">
        <f t="shared" si="35"/>
        <v>-0.5</v>
      </c>
      <c r="AM63" s="101">
        <f t="shared" si="35"/>
        <v>12.5</v>
      </c>
      <c r="AN63" s="104">
        <f t="shared" si="35"/>
        <v>15.5</v>
      </c>
    </row>
    <row r="64" spans="1:40" s="43" customFormat="1" ht="15.75" customHeight="1">
      <c r="A64" s="106"/>
      <c r="B64" s="106"/>
      <c r="D64" s="107"/>
      <c r="E64" s="107"/>
      <c r="F64" s="107"/>
      <c r="G64" s="107"/>
      <c r="H64" s="106"/>
      <c r="I64" s="107"/>
      <c r="J64" s="107"/>
      <c r="K64" s="107"/>
      <c r="L64" s="107"/>
      <c r="N64" s="106"/>
      <c r="O64" s="107"/>
      <c r="P64" s="107"/>
      <c r="Q64" s="107"/>
      <c r="R64" s="106"/>
      <c r="S64" s="106"/>
      <c r="AC64" s="49"/>
      <c r="AI64" s="49"/>
      <c r="AM64" s="49"/>
      <c r="AN64" s="49"/>
    </row>
    <row r="65" spans="4:19" ht="18.75" customHeight="1">
      <c r="D65" s="24"/>
      <c r="E65" s="24"/>
      <c r="F65" s="24"/>
      <c r="G65" s="24"/>
      <c r="H65" s="24"/>
      <c r="I65" s="24"/>
      <c r="J65" s="24"/>
      <c r="K65" s="24"/>
      <c r="L65" s="24"/>
      <c r="N65" s="24"/>
      <c r="O65" s="24"/>
      <c r="P65" s="24"/>
      <c r="Q65" s="24"/>
      <c r="R65" s="24"/>
      <c r="S65" s="24"/>
    </row>
    <row r="66" spans="4:19" ht="18.75" customHeight="1">
      <c r="D66" s="24"/>
      <c r="E66" s="24"/>
      <c r="F66" s="24"/>
      <c r="G66" s="24"/>
      <c r="H66" s="24"/>
      <c r="I66" s="24"/>
      <c r="J66" s="24"/>
      <c r="K66" s="24"/>
      <c r="L66" s="24"/>
      <c r="N66" s="24"/>
      <c r="O66" s="24"/>
      <c r="P66" s="24"/>
      <c r="Q66" s="24"/>
      <c r="R66" s="24"/>
      <c r="S66" s="24"/>
    </row>
    <row r="67" spans="4:19" ht="18.75" customHeight="1">
      <c r="D67" s="24"/>
      <c r="E67" s="24"/>
      <c r="F67" s="24"/>
      <c r="G67" s="24"/>
      <c r="H67" s="24"/>
      <c r="I67" s="24"/>
      <c r="J67" s="24"/>
      <c r="K67" s="24"/>
      <c r="L67" s="24"/>
      <c r="N67" s="24"/>
      <c r="O67" s="24"/>
      <c r="P67" s="24"/>
      <c r="Q67" s="24"/>
      <c r="R67" s="24"/>
      <c r="S67" s="24"/>
    </row>
  </sheetData>
  <sheetProtection sheet="1" objects="1" scenarios="1"/>
  <mergeCells count="39">
    <mergeCell ref="B3:C4"/>
    <mergeCell ref="A5:A23"/>
    <mergeCell ref="W23:X23"/>
    <mergeCell ref="V45:V63"/>
    <mergeCell ref="W45:W61"/>
    <mergeCell ref="W62:X62"/>
    <mergeCell ref="W63:X63"/>
    <mergeCell ref="V5:V23"/>
    <mergeCell ref="W25:W41"/>
    <mergeCell ref="V25:V43"/>
    <mergeCell ref="V44:AN44"/>
    <mergeCell ref="AD3:AI3"/>
    <mergeCell ref="S3:S4"/>
    <mergeCell ref="D3:H3"/>
    <mergeCell ref="O3:R3"/>
    <mergeCell ref="AN3:AN4"/>
    <mergeCell ref="Y3:AC3"/>
    <mergeCell ref="AJ3:AM3"/>
    <mergeCell ref="W3:X4"/>
    <mergeCell ref="W43:X43"/>
    <mergeCell ref="W5:W21"/>
    <mergeCell ref="W22:X22"/>
    <mergeCell ref="W42:X42"/>
    <mergeCell ref="C1:R1"/>
    <mergeCell ref="X1:AM1"/>
    <mergeCell ref="A45:A63"/>
    <mergeCell ref="B45:B61"/>
    <mergeCell ref="B62:C62"/>
    <mergeCell ref="B63:C63"/>
    <mergeCell ref="A25:A43"/>
    <mergeCell ref="B42:C42"/>
    <mergeCell ref="B25:B41"/>
    <mergeCell ref="B43:C43"/>
    <mergeCell ref="B22:C22"/>
    <mergeCell ref="B23:C23"/>
    <mergeCell ref="B5:B21"/>
    <mergeCell ref="I3:N3"/>
    <mergeCell ref="V3:V4"/>
    <mergeCell ref="A3:A4"/>
  </mergeCells>
  <phoneticPr fontId="1"/>
  <printOptions horizontalCentered="1" verticalCentered="1"/>
  <pageMargins left="0.39370078740157483" right="0.39370078740157483" top="0.39370078740157483" bottom="0.39370078740157483" header="7.874015748031496E-2" footer="3.937007874015748E-2"/>
  <pageSetup paperSize="9" scale="76" orientation="portrait" horizontalDpi="4294967292" r:id="rId1"/>
  <headerFooter alignWithMargins="0"/>
  <colBreaks count="1" manualBreakCount="1">
    <brk id="20" max="62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52"/>
  <sheetViews>
    <sheetView view="pageBreakPreview" zoomScale="85" zoomScaleNormal="100" zoomScaleSheetLayoutView="85" workbookViewId="0">
      <selection activeCell="K47" sqref="K47"/>
    </sheetView>
  </sheetViews>
  <sheetFormatPr defaultColWidth="9" defaultRowHeight="13.5"/>
  <cols>
    <col min="1" max="1" width="3.75" style="303" customWidth="1"/>
    <col min="2" max="2" width="21.125" style="303" customWidth="1"/>
    <col min="3" max="3" width="6.625" style="1" customWidth="1"/>
    <col min="4" max="4" width="41.25" style="303" customWidth="1"/>
    <col min="5" max="5" width="1.625" style="303" customWidth="1"/>
    <col min="6" max="6" width="2.625" style="303" customWidth="1"/>
    <col min="7" max="7" width="27.125" style="303" customWidth="1"/>
    <col min="8" max="13" width="5" style="1" customWidth="1"/>
    <col min="14" max="16384" width="9" style="303"/>
  </cols>
  <sheetData>
    <row r="1" spans="1:14" ht="28.5">
      <c r="A1" s="1287" t="s">
        <v>429</v>
      </c>
      <c r="B1" s="1287"/>
      <c r="C1" s="1287"/>
      <c r="D1" s="1287"/>
      <c r="E1" s="1287"/>
      <c r="F1" s="1287"/>
      <c r="G1" s="1287"/>
      <c r="H1" s="1287"/>
      <c r="I1" s="1287"/>
      <c r="J1" s="1287"/>
      <c r="K1" s="1287"/>
      <c r="L1" s="1287"/>
      <c r="M1" s="1287"/>
    </row>
    <row r="2" spans="1:14" ht="22.5" customHeight="1" thickBot="1">
      <c r="A2" s="1288" t="s">
        <v>428</v>
      </c>
      <c r="B2" s="1288"/>
      <c r="C2" s="1288"/>
      <c r="D2" s="1288"/>
      <c r="G2" s="302"/>
    </row>
    <row r="3" spans="1:14" ht="14.25" thickBot="1">
      <c r="A3" s="304"/>
      <c r="B3" s="305"/>
      <c r="C3" s="7"/>
      <c r="D3" s="306" t="s">
        <v>281</v>
      </c>
    </row>
    <row r="4" spans="1:14" ht="22.5" customHeight="1" thickBot="1">
      <c r="A4" s="1291" t="s">
        <v>325</v>
      </c>
      <c r="B4" s="307" t="s">
        <v>279</v>
      </c>
      <c r="C4" s="18">
        <v>2</v>
      </c>
      <c r="D4" s="308" t="s">
        <v>316</v>
      </c>
      <c r="G4" s="1285" t="s">
        <v>427</v>
      </c>
      <c r="H4" s="1286"/>
      <c r="I4" s="1286"/>
      <c r="J4" s="1286"/>
      <c r="K4" s="1286"/>
      <c r="L4" s="1286"/>
      <c r="M4" s="1286"/>
    </row>
    <row r="5" spans="1:14" ht="22.5" customHeight="1" thickBot="1">
      <c r="A5" s="1292"/>
      <c r="B5" s="309" t="s">
        <v>282</v>
      </c>
      <c r="C5" s="14">
        <v>0.5</v>
      </c>
      <c r="D5" s="310" t="s">
        <v>411</v>
      </c>
      <c r="G5" s="322" t="s">
        <v>73</v>
      </c>
      <c r="H5" s="11">
        <f>SUM($H$7:$H$22)</f>
        <v>56</v>
      </c>
      <c r="I5" s="7">
        <f>SUM(I7:I22)</f>
        <v>49</v>
      </c>
      <c r="J5" s="7">
        <f>SUM(J7:J22)</f>
        <v>40</v>
      </c>
      <c r="K5" s="7">
        <f>SUM(K7:K22)</f>
        <v>40</v>
      </c>
      <c r="L5" s="7">
        <f>SUM(L7:L22)</f>
        <v>41</v>
      </c>
      <c r="M5" s="8">
        <f>SUM(M7:M22)</f>
        <v>43</v>
      </c>
    </row>
    <row r="6" spans="1:14" ht="22.5" customHeight="1" thickBot="1">
      <c r="A6" s="1292"/>
      <c r="B6" s="309" t="s">
        <v>280</v>
      </c>
      <c r="C6" s="14">
        <v>1.5</v>
      </c>
      <c r="D6" s="310" t="s">
        <v>412</v>
      </c>
      <c r="G6" s="301" t="s">
        <v>337</v>
      </c>
      <c r="H6" s="7" t="s">
        <v>23</v>
      </c>
      <c r="I6" s="7" t="s">
        <v>24</v>
      </c>
      <c r="J6" s="7" t="s">
        <v>25</v>
      </c>
      <c r="K6" s="7" t="s">
        <v>26</v>
      </c>
      <c r="L6" s="7" t="s">
        <v>27</v>
      </c>
      <c r="M6" s="8" t="s">
        <v>28</v>
      </c>
    </row>
    <row r="7" spans="1:14" ht="22.5" customHeight="1">
      <c r="A7" s="1292"/>
      <c r="B7" s="309" t="s">
        <v>283</v>
      </c>
      <c r="C7" s="14">
        <v>1</v>
      </c>
      <c r="D7" s="310" t="s">
        <v>413</v>
      </c>
      <c r="G7" s="313" t="s">
        <v>332</v>
      </c>
      <c r="H7" s="16">
        <v>1</v>
      </c>
      <c r="I7" s="16">
        <v>1</v>
      </c>
      <c r="J7" s="16">
        <v>1</v>
      </c>
      <c r="K7" s="16">
        <v>1</v>
      </c>
      <c r="L7" s="16">
        <v>1</v>
      </c>
      <c r="M7" s="16">
        <v>1</v>
      </c>
      <c r="N7" s="1"/>
    </row>
    <row r="8" spans="1:14" ht="22.5" customHeight="1">
      <c r="A8" s="1292"/>
      <c r="B8" s="309" t="s">
        <v>296</v>
      </c>
      <c r="C8" s="14">
        <v>1</v>
      </c>
      <c r="D8" s="310" t="s">
        <v>298</v>
      </c>
      <c r="G8" s="309" t="s">
        <v>334</v>
      </c>
      <c r="H8" s="14">
        <v>6</v>
      </c>
      <c r="I8" s="14">
        <v>6</v>
      </c>
      <c r="J8" s="14">
        <v>8</v>
      </c>
      <c r="K8" s="14">
        <v>8</v>
      </c>
      <c r="L8" s="14">
        <v>8</v>
      </c>
      <c r="M8" s="14">
        <v>6</v>
      </c>
    </row>
    <row r="9" spans="1:14" ht="22.5" customHeight="1">
      <c r="A9" s="1292"/>
      <c r="B9" s="309" t="s">
        <v>293</v>
      </c>
      <c r="C9" s="14">
        <v>2</v>
      </c>
      <c r="D9" s="310" t="s">
        <v>297</v>
      </c>
      <c r="G9" s="309" t="s">
        <v>335</v>
      </c>
      <c r="H9" s="14">
        <v>3</v>
      </c>
      <c r="I9" s="14">
        <v>3</v>
      </c>
      <c r="J9" s="14">
        <v>3</v>
      </c>
      <c r="K9" s="14">
        <v>3</v>
      </c>
      <c r="L9" s="14">
        <v>3</v>
      </c>
      <c r="M9" s="14">
        <v>3</v>
      </c>
    </row>
    <row r="10" spans="1:14" ht="22.5" customHeight="1">
      <c r="A10" s="1292"/>
      <c r="B10" s="309" t="s">
        <v>294</v>
      </c>
      <c r="C10" s="14">
        <v>2</v>
      </c>
      <c r="D10" s="310" t="s">
        <v>306</v>
      </c>
      <c r="G10" s="309" t="s">
        <v>336</v>
      </c>
      <c r="H10" s="14"/>
      <c r="I10" s="14"/>
      <c r="J10" s="14">
        <v>3</v>
      </c>
      <c r="K10" s="14">
        <v>3</v>
      </c>
      <c r="L10" s="14">
        <v>3</v>
      </c>
      <c r="M10" s="14">
        <v>3</v>
      </c>
    </row>
    <row r="11" spans="1:14" ht="22.5" customHeight="1" thickBot="1">
      <c r="A11" s="1293"/>
      <c r="B11" s="311" t="s">
        <v>295</v>
      </c>
      <c r="C11" s="135">
        <v>3</v>
      </c>
      <c r="D11" s="312" t="s">
        <v>306</v>
      </c>
      <c r="G11" s="309" t="s">
        <v>345</v>
      </c>
      <c r="H11" s="14">
        <v>2</v>
      </c>
      <c r="I11" s="14">
        <v>2</v>
      </c>
      <c r="J11" s="14">
        <v>2</v>
      </c>
      <c r="K11" s="14">
        <v>2</v>
      </c>
      <c r="L11" s="14">
        <v>2</v>
      </c>
      <c r="M11" s="14">
        <v>3</v>
      </c>
    </row>
    <row r="12" spans="1:14" ht="22.5" customHeight="1">
      <c r="A12" s="1291" t="s">
        <v>324</v>
      </c>
      <c r="B12" s="307" t="s">
        <v>129</v>
      </c>
      <c r="C12" s="18">
        <v>2</v>
      </c>
      <c r="D12" s="308" t="s">
        <v>414</v>
      </c>
      <c r="G12" s="309" t="s">
        <v>338</v>
      </c>
      <c r="H12" s="14"/>
      <c r="I12" s="14"/>
      <c r="J12" s="14"/>
      <c r="K12" s="14"/>
      <c r="L12" s="14">
        <v>1</v>
      </c>
      <c r="M12" s="14">
        <v>3</v>
      </c>
    </row>
    <row r="13" spans="1:14" ht="22.5" customHeight="1">
      <c r="A13" s="1292"/>
      <c r="B13" s="309" t="s">
        <v>299</v>
      </c>
      <c r="C13" s="14">
        <v>2</v>
      </c>
      <c r="D13" s="310" t="s">
        <v>26</v>
      </c>
      <c r="G13" s="309" t="s">
        <v>339</v>
      </c>
      <c r="H13" s="14">
        <v>2</v>
      </c>
      <c r="I13" s="14">
        <v>2</v>
      </c>
      <c r="J13" s="14">
        <v>2</v>
      </c>
      <c r="K13" s="14">
        <v>2</v>
      </c>
      <c r="L13" s="14">
        <v>2</v>
      </c>
      <c r="M13" s="14">
        <v>3</v>
      </c>
    </row>
    <row r="14" spans="1:14" ht="22.5" customHeight="1" thickBot="1">
      <c r="A14" s="1293"/>
      <c r="B14" s="311" t="s">
        <v>300</v>
      </c>
      <c r="C14" s="135">
        <v>2</v>
      </c>
      <c r="D14" s="312" t="s">
        <v>415</v>
      </c>
      <c r="G14" s="309" t="s">
        <v>340</v>
      </c>
      <c r="H14" s="14">
        <v>10</v>
      </c>
      <c r="I14" s="14">
        <v>8</v>
      </c>
      <c r="J14" s="14">
        <v>8</v>
      </c>
      <c r="K14" s="14">
        <v>8</v>
      </c>
      <c r="L14" s="14">
        <v>8</v>
      </c>
      <c r="M14" s="14">
        <v>8</v>
      </c>
    </row>
    <row r="15" spans="1:14" ht="22.5" customHeight="1">
      <c r="A15" s="1291" t="s">
        <v>326</v>
      </c>
      <c r="B15" s="307" t="s">
        <v>284</v>
      </c>
      <c r="C15" s="18">
        <v>3</v>
      </c>
      <c r="D15" s="308" t="s">
        <v>416</v>
      </c>
      <c r="G15" s="309" t="s">
        <v>341</v>
      </c>
      <c r="H15" s="14">
        <v>6</v>
      </c>
      <c r="I15" s="14">
        <v>6</v>
      </c>
      <c r="J15" s="14">
        <v>6</v>
      </c>
      <c r="K15" s="14">
        <v>6</v>
      </c>
      <c r="L15" s="14">
        <v>6</v>
      </c>
      <c r="M15" s="14">
        <v>6</v>
      </c>
    </row>
    <row r="16" spans="1:14" ht="22.5" customHeight="1">
      <c r="A16" s="1292"/>
      <c r="B16" s="309" t="s">
        <v>285</v>
      </c>
      <c r="C16" s="14">
        <v>0.5</v>
      </c>
      <c r="D16" s="310" t="s">
        <v>417</v>
      </c>
      <c r="G16" s="309" t="s">
        <v>333</v>
      </c>
      <c r="H16" s="14">
        <v>9</v>
      </c>
      <c r="I16" s="14">
        <v>10</v>
      </c>
      <c r="J16" s="14"/>
      <c r="K16" s="14"/>
      <c r="L16" s="14"/>
      <c r="M16" s="14"/>
    </row>
    <row r="17" spans="1:13" ht="22.5" customHeight="1">
      <c r="A17" s="1292"/>
      <c r="B17" s="309" t="s">
        <v>286</v>
      </c>
      <c r="C17" s="14">
        <v>0.5</v>
      </c>
      <c r="D17" s="310" t="s">
        <v>418</v>
      </c>
      <c r="G17" s="309" t="s">
        <v>342</v>
      </c>
      <c r="H17" s="14">
        <v>4</v>
      </c>
      <c r="I17" s="14">
        <v>4</v>
      </c>
      <c r="J17" s="14"/>
      <c r="K17" s="14"/>
      <c r="L17" s="14"/>
      <c r="M17" s="14"/>
    </row>
    <row r="18" spans="1:13" ht="22.5" customHeight="1">
      <c r="A18" s="1292"/>
      <c r="B18" s="309" t="s">
        <v>287</v>
      </c>
      <c r="C18" s="14">
        <v>0.5</v>
      </c>
      <c r="D18" s="310" t="s">
        <v>411</v>
      </c>
      <c r="G18" s="309" t="s">
        <v>343</v>
      </c>
      <c r="H18" s="14">
        <v>2</v>
      </c>
      <c r="I18" s="14">
        <v>2</v>
      </c>
      <c r="J18" s="14">
        <v>2</v>
      </c>
      <c r="K18" s="14">
        <v>2</v>
      </c>
      <c r="L18" s="14">
        <v>2</v>
      </c>
      <c r="M18" s="14">
        <v>2</v>
      </c>
    </row>
    <row r="19" spans="1:13" ht="22.5" customHeight="1">
      <c r="A19" s="1292"/>
      <c r="B19" s="309" t="s">
        <v>288</v>
      </c>
      <c r="C19" s="14">
        <v>0.5</v>
      </c>
      <c r="D19" s="310" t="s">
        <v>411</v>
      </c>
      <c r="G19" s="309" t="s">
        <v>331</v>
      </c>
      <c r="H19" s="14">
        <v>2</v>
      </c>
      <c r="I19" s="14">
        <v>2</v>
      </c>
      <c r="J19" s="14">
        <v>2</v>
      </c>
      <c r="K19" s="14">
        <v>2</v>
      </c>
      <c r="L19" s="14">
        <v>2</v>
      </c>
      <c r="M19" s="14">
        <v>2</v>
      </c>
    </row>
    <row r="20" spans="1:13" ht="22.5" customHeight="1">
      <c r="A20" s="1292"/>
      <c r="B20" s="309" t="s">
        <v>289</v>
      </c>
      <c r="C20" s="14">
        <v>0.5</v>
      </c>
      <c r="D20" s="310" t="s">
        <v>411</v>
      </c>
      <c r="G20" s="309" t="s">
        <v>89</v>
      </c>
      <c r="H20" s="14">
        <v>2</v>
      </c>
      <c r="I20" s="14">
        <v>2</v>
      </c>
      <c r="J20" s="14">
        <v>2</v>
      </c>
      <c r="K20" s="14">
        <v>2</v>
      </c>
      <c r="L20" s="14">
        <v>2</v>
      </c>
      <c r="M20" s="14">
        <v>2</v>
      </c>
    </row>
    <row r="21" spans="1:13" ht="22.5" customHeight="1">
      <c r="A21" s="1292"/>
      <c r="B21" s="309" t="s">
        <v>290</v>
      </c>
      <c r="C21" s="14">
        <v>0.5</v>
      </c>
      <c r="D21" s="310" t="s">
        <v>411</v>
      </c>
      <c r="G21" s="309" t="s">
        <v>344</v>
      </c>
      <c r="H21" s="14">
        <v>1</v>
      </c>
      <c r="I21" s="14">
        <v>1</v>
      </c>
      <c r="J21" s="14">
        <v>1</v>
      </c>
      <c r="K21" s="14">
        <v>1</v>
      </c>
      <c r="L21" s="14">
        <v>1</v>
      </c>
      <c r="M21" s="14">
        <v>1</v>
      </c>
    </row>
    <row r="22" spans="1:13" ht="22.5" customHeight="1">
      <c r="A22" s="1292"/>
      <c r="B22" s="309" t="s">
        <v>291</v>
      </c>
      <c r="C22" s="14">
        <v>1</v>
      </c>
      <c r="D22" s="310" t="s">
        <v>23</v>
      </c>
      <c r="G22" s="309" t="s">
        <v>346</v>
      </c>
      <c r="H22" s="14">
        <v>6</v>
      </c>
      <c r="I22" s="14"/>
      <c r="J22" s="14"/>
      <c r="K22" s="14"/>
      <c r="L22" s="14"/>
      <c r="M22" s="14"/>
    </row>
    <row r="23" spans="1:13" ht="22.5" customHeight="1">
      <c r="A23" s="1292"/>
      <c r="B23" s="309" t="s">
        <v>292</v>
      </c>
      <c r="C23" s="14">
        <v>2</v>
      </c>
      <c r="D23" s="310" t="s">
        <v>419</v>
      </c>
    </row>
    <row r="24" spans="1:13" ht="22.5" customHeight="1" thickBot="1">
      <c r="A24" s="1292"/>
      <c r="B24" s="311" t="s">
        <v>127</v>
      </c>
      <c r="C24" s="135">
        <v>2</v>
      </c>
      <c r="D24" s="312" t="s">
        <v>420</v>
      </c>
    </row>
    <row r="25" spans="1:13" ht="22.5" customHeight="1">
      <c r="A25" s="1292"/>
      <c r="B25" s="313" t="s">
        <v>301</v>
      </c>
      <c r="C25" s="16">
        <v>2</v>
      </c>
      <c r="D25" s="314" t="s">
        <v>394</v>
      </c>
    </row>
    <row r="26" spans="1:13" ht="22.5" customHeight="1">
      <c r="A26" s="1292"/>
      <c r="B26" s="309" t="s">
        <v>302</v>
      </c>
      <c r="C26" s="14">
        <v>3</v>
      </c>
      <c r="D26" s="310" t="s">
        <v>395</v>
      </c>
    </row>
    <row r="27" spans="1:13" ht="22.5" customHeight="1" thickBot="1">
      <c r="A27" s="1292"/>
      <c r="B27" s="309" t="s">
        <v>303</v>
      </c>
      <c r="C27" s="14">
        <v>3</v>
      </c>
      <c r="D27" s="310" t="s">
        <v>395</v>
      </c>
      <c r="H27" s="1284" t="s">
        <v>426</v>
      </c>
      <c r="I27" s="1284"/>
      <c r="J27" s="1284"/>
      <c r="K27" s="1284"/>
      <c r="L27" s="1284"/>
      <c r="M27" s="1284"/>
    </row>
    <row r="28" spans="1:13" ht="22.5" customHeight="1" thickBot="1">
      <c r="A28" s="1292"/>
      <c r="B28" s="309" t="s">
        <v>304</v>
      </c>
      <c r="C28" s="14">
        <v>3</v>
      </c>
      <c r="D28" s="310" t="s">
        <v>396</v>
      </c>
      <c r="G28" s="323" t="s">
        <v>425</v>
      </c>
      <c r="H28" s="318" t="s">
        <v>400</v>
      </c>
      <c r="I28" s="15" t="s">
        <v>401</v>
      </c>
      <c r="J28" s="15" t="s">
        <v>402</v>
      </c>
      <c r="K28" s="15" t="s">
        <v>403</v>
      </c>
      <c r="L28" s="15" t="s">
        <v>404</v>
      </c>
      <c r="M28" s="20" t="s">
        <v>405</v>
      </c>
    </row>
    <row r="29" spans="1:13" ht="22.5" customHeight="1">
      <c r="A29" s="1292"/>
      <c r="B29" s="309" t="s">
        <v>307</v>
      </c>
      <c r="C29" s="14">
        <v>3</v>
      </c>
      <c r="D29" s="310" t="s">
        <v>322</v>
      </c>
      <c r="G29" s="317" t="s">
        <v>424</v>
      </c>
      <c r="H29" s="31">
        <f>SUM($C5:$C7,$C12,$C14:$C21,$C23:$C24,$C30:$C31,$C36:$C37,$C42,$C44:$C46,$C49,$C50)</f>
        <v>42.5</v>
      </c>
      <c r="I29" s="18">
        <f>SUM($C5:$C7,$C12,$C14:$C21,$C23:$C24,$C30:$C31,$C36:$C37,$C42,$C44:$C46,$C49,$C50)</f>
        <v>42.5</v>
      </c>
      <c r="J29" s="18">
        <f>SUM($C5:$C7,$C12,$C14:$C21,$C23:$C24,$C30:$C31,$C36:$C37,$C42,$C44:$C46,$C49,$C50)</f>
        <v>42.5</v>
      </c>
      <c r="K29" s="18">
        <f>SUM($C5:$C7,$C12,$C14:$C21,$C23:$C24,$C30:$C31,$C36:$C37,$C42,$C44:$C46,$C49,$C50)</f>
        <v>42.5</v>
      </c>
      <c r="L29" s="18">
        <f>SUM($C5:$C7,$C12,$C14:$C21,$C23:$C24,$C30:$C31,$C36:$C37,$C42,$C44:$C46,$C49,$C50)</f>
        <v>42.5</v>
      </c>
      <c r="M29" s="32">
        <f>SUM($C5:$C7,$C12,$C14:$C21,$C23:$C24,$C30:$C31,$C36:$C37,$C42,$C44:$C46,$C49,$C50)-0.5</f>
        <v>42</v>
      </c>
    </row>
    <row r="30" spans="1:13" ht="22.5" customHeight="1" thickBot="1">
      <c r="A30" s="1294"/>
      <c r="B30" s="315" t="s">
        <v>408</v>
      </c>
      <c r="C30" s="9">
        <v>9</v>
      </c>
      <c r="D30" s="316" t="s">
        <v>411</v>
      </c>
      <c r="G30" s="319" t="s">
        <v>406</v>
      </c>
      <c r="H30" s="320">
        <f>SUM($C4,$C8,$C22,$C25,$C32-1,0.5)</f>
        <v>11.5</v>
      </c>
      <c r="I30" s="9">
        <f>SUM(C8,C32-1,0.5)</f>
        <v>6.5</v>
      </c>
      <c r="J30" s="9">
        <f>SUM(C8,C25,C32,C43,C47:C48)</f>
        <v>15.5</v>
      </c>
      <c r="K30" s="9">
        <f>SUM($C8:$C11,C13,$C29,$C32,$C43,$C47,$C48)</f>
        <v>25.5</v>
      </c>
      <c r="L30" s="9">
        <f>SUM($C4,$C8:$C11,$C28,$C29,$C35,$C40,$C41-1,$C43,$C47,$C48)</f>
        <v>34.5</v>
      </c>
      <c r="M30" s="10">
        <f>SUM($C4,$C9:$C11,C26:$C29,$C33:C34,C38:C39,$C41,$C43,$C47,$C48)</f>
        <v>49.5</v>
      </c>
    </row>
    <row r="31" spans="1:13" ht="22.5" customHeight="1" thickBot="1">
      <c r="A31" s="1294"/>
      <c r="B31" s="315" t="s">
        <v>409</v>
      </c>
      <c r="C31" s="9">
        <v>6</v>
      </c>
      <c r="D31" s="316" t="s">
        <v>411</v>
      </c>
      <c r="G31" s="321" t="s">
        <v>410</v>
      </c>
      <c r="H31" s="301">
        <f t="shared" ref="H31:M31" si="0">SUM(H29:H30)</f>
        <v>54</v>
      </c>
      <c r="I31" s="7">
        <f t="shared" si="0"/>
        <v>49</v>
      </c>
      <c r="J31" s="7">
        <f t="shared" si="0"/>
        <v>58</v>
      </c>
      <c r="K31" s="7">
        <f t="shared" si="0"/>
        <v>68</v>
      </c>
      <c r="L31" s="7">
        <f t="shared" si="0"/>
        <v>77</v>
      </c>
      <c r="M31" s="8">
        <f t="shared" si="0"/>
        <v>91.5</v>
      </c>
    </row>
    <row r="32" spans="1:13" ht="22.5" customHeight="1">
      <c r="A32" s="1291" t="s">
        <v>327</v>
      </c>
      <c r="B32" s="307" t="s">
        <v>308</v>
      </c>
      <c r="C32" s="18">
        <v>6</v>
      </c>
      <c r="D32" s="308" t="s">
        <v>309</v>
      </c>
      <c r="H32" s="303"/>
      <c r="I32" s="303"/>
      <c r="J32" s="303"/>
      <c r="K32" s="303"/>
      <c r="L32" s="303"/>
      <c r="M32" s="303"/>
    </row>
    <row r="33" spans="1:13" ht="22.5" customHeight="1">
      <c r="A33" s="1292"/>
      <c r="B33" s="309" t="s">
        <v>310</v>
      </c>
      <c r="C33" s="14">
        <v>2</v>
      </c>
      <c r="D33" s="310" t="s">
        <v>311</v>
      </c>
      <c r="H33" s="303"/>
      <c r="I33" s="303"/>
      <c r="J33" s="303"/>
      <c r="K33" s="303"/>
      <c r="L33" s="303"/>
      <c r="M33" s="303"/>
    </row>
    <row r="34" spans="1:13" ht="22.5" customHeight="1">
      <c r="A34" s="1292"/>
      <c r="B34" s="309" t="s">
        <v>312</v>
      </c>
      <c r="C34" s="14">
        <v>15</v>
      </c>
      <c r="D34" s="310" t="s">
        <v>397</v>
      </c>
    </row>
    <row r="35" spans="1:13" ht="22.5" customHeight="1" thickBot="1">
      <c r="A35" s="1293"/>
      <c r="B35" s="311" t="s">
        <v>313</v>
      </c>
      <c r="C35" s="135">
        <v>9</v>
      </c>
      <c r="D35" s="312" t="s">
        <v>398</v>
      </c>
    </row>
    <row r="36" spans="1:13" ht="22.5" customHeight="1">
      <c r="A36" s="1291" t="s">
        <v>328</v>
      </c>
      <c r="B36" s="307" t="s">
        <v>131</v>
      </c>
      <c r="C36" s="18">
        <v>0.5</v>
      </c>
      <c r="D36" s="308" t="s">
        <v>421</v>
      </c>
    </row>
    <row r="37" spans="1:13" ht="22.5" customHeight="1">
      <c r="A37" s="1292"/>
      <c r="B37" s="309" t="s">
        <v>314</v>
      </c>
      <c r="C37" s="14">
        <v>3</v>
      </c>
      <c r="D37" s="310" t="s">
        <v>422</v>
      </c>
    </row>
    <row r="38" spans="1:13" ht="22.5" customHeight="1">
      <c r="A38" s="1292"/>
      <c r="B38" s="309" t="s">
        <v>315</v>
      </c>
      <c r="C38" s="14">
        <v>1</v>
      </c>
      <c r="D38" s="310" t="s">
        <v>28</v>
      </c>
    </row>
    <row r="39" spans="1:13" ht="22.5" customHeight="1">
      <c r="A39" s="1292"/>
      <c r="B39" s="309" t="s">
        <v>317</v>
      </c>
      <c r="C39" s="14">
        <v>2</v>
      </c>
      <c r="D39" s="310" t="s">
        <v>28</v>
      </c>
    </row>
    <row r="40" spans="1:13" ht="22.5" customHeight="1">
      <c r="A40" s="1292"/>
      <c r="B40" s="309" t="s">
        <v>318</v>
      </c>
      <c r="C40" s="14">
        <v>2</v>
      </c>
      <c r="D40" s="310" t="s">
        <v>27</v>
      </c>
    </row>
    <row r="41" spans="1:13" ht="22.5" customHeight="1" thickBot="1">
      <c r="A41" s="1293"/>
      <c r="B41" s="311" t="s">
        <v>319</v>
      </c>
      <c r="C41" s="135">
        <v>2</v>
      </c>
      <c r="D41" s="312" t="s">
        <v>320</v>
      </c>
    </row>
    <row r="42" spans="1:13" ht="22.5" customHeight="1">
      <c r="A42" s="1291" t="s">
        <v>62</v>
      </c>
      <c r="B42" s="256" t="s">
        <v>143</v>
      </c>
      <c r="C42" s="18">
        <v>1</v>
      </c>
      <c r="D42" s="308" t="s">
        <v>411</v>
      </c>
    </row>
    <row r="43" spans="1:13" ht="22.5" customHeight="1">
      <c r="A43" s="1292"/>
      <c r="B43" s="255" t="s">
        <v>145</v>
      </c>
      <c r="C43" s="14">
        <v>4</v>
      </c>
      <c r="D43" s="310" t="s">
        <v>423</v>
      </c>
    </row>
    <row r="44" spans="1:13" ht="22.5" customHeight="1">
      <c r="A44" s="1292"/>
      <c r="B44" s="255" t="s">
        <v>321</v>
      </c>
      <c r="C44" s="14">
        <v>1</v>
      </c>
      <c r="D44" s="310" t="s">
        <v>411</v>
      </c>
    </row>
    <row r="45" spans="1:13" ht="22.5" customHeight="1">
      <c r="A45" s="1292"/>
      <c r="B45" s="255" t="s">
        <v>148</v>
      </c>
      <c r="C45" s="14">
        <v>1</v>
      </c>
      <c r="D45" s="310" t="s">
        <v>411</v>
      </c>
    </row>
    <row r="46" spans="1:13" ht="22.5" customHeight="1">
      <c r="A46" s="1292"/>
      <c r="B46" s="255" t="s">
        <v>150</v>
      </c>
      <c r="C46" s="14">
        <v>2</v>
      </c>
      <c r="D46" s="310" t="s">
        <v>411</v>
      </c>
    </row>
    <row r="47" spans="1:13" ht="22.5" customHeight="1">
      <c r="A47" s="1292"/>
      <c r="B47" s="255" t="s">
        <v>152</v>
      </c>
      <c r="C47" s="14">
        <v>2</v>
      </c>
      <c r="D47" s="310" t="s">
        <v>407</v>
      </c>
    </row>
    <row r="48" spans="1:13" ht="22.5" customHeight="1">
      <c r="A48" s="1292"/>
      <c r="B48" s="255" t="s">
        <v>153</v>
      </c>
      <c r="C48" s="14">
        <v>0.5</v>
      </c>
      <c r="D48" s="310" t="s">
        <v>323</v>
      </c>
    </row>
    <row r="49" spans="1:4" ht="22.5" customHeight="1">
      <c r="A49" s="1292"/>
      <c r="B49" s="255" t="s">
        <v>399</v>
      </c>
      <c r="C49" s="14">
        <v>1</v>
      </c>
      <c r="D49" s="310" t="s">
        <v>411</v>
      </c>
    </row>
    <row r="50" spans="1:4" ht="22.5" customHeight="1" thickBot="1">
      <c r="A50" s="1294"/>
      <c r="B50" s="258" t="s">
        <v>156</v>
      </c>
      <c r="C50" s="9">
        <v>1</v>
      </c>
      <c r="D50" s="316" t="s">
        <v>411</v>
      </c>
    </row>
    <row r="51" spans="1:4" ht="22.5" customHeight="1">
      <c r="A51" s="1289" t="s">
        <v>330</v>
      </c>
      <c r="B51" s="256" t="s">
        <v>101</v>
      </c>
      <c r="C51" s="18">
        <v>6</v>
      </c>
      <c r="D51" s="308"/>
    </row>
    <row r="52" spans="1:4" ht="22.5" customHeight="1" thickBot="1">
      <c r="A52" s="1290"/>
      <c r="B52" s="257" t="s">
        <v>102</v>
      </c>
      <c r="C52" s="135">
        <v>5</v>
      </c>
      <c r="D52" s="312"/>
    </row>
  </sheetData>
  <mergeCells count="11">
    <mergeCell ref="H27:M27"/>
    <mergeCell ref="G4:M4"/>
    <mergeCell ref="A1:M1"/>
    <mergeCell ref="A2:D2"/>
    <mergeCell ref="A51:A52"/>
    <mergeCell ref="A4:A11"/>
    <mergeCell ref="A12:A14"/>
    <mergeCell ref="A15:A31"/>
    <mergeCell ref="A32:A35"/>
    <mergeCell ref="A36:A41"/>
    <mergeCell ref="A42:A50"/>
  </mergeCells>
  <phoneticPr fontId="1"/>
  <pageMargins left="0.39370078740157483" right="0.39370078740157483" top="0.39370078740157483" bottom="0.39370078740157483" header="0.31496062992125984" footer="0.31496062992125984"/>
  <pageSetup paperSize="9"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21"/>
  <sheetViews>
    <sheetView view="pageBreakPreview" zoomScaleNormal="100" zoomScaleSheetLayoutView="100" workbookViewId="0">
      <selection activeCell="R9" sqref="R9"/>
    </sheetView>
  </sheetViews>
  <sheetFormatPr defaultRowHeight="13.5"/>
  <cols>
    <col min="1" max="1" width="7.75" style="259" customWidth="1"/>
    <col min="2" max="2" width="12.875" customWidth="1"/>
    <col min="3" max="3" width="5.25" style="253" customWidth="1"/>
    <col min="4" max="4" width="13.875" customWidth="1"/>
    <col min="5" max="5" width="6.375" customWidth="1"/>
    <col min="6" max="6" width="4.125" customWidth="1"/>
    <col min="7" max="7" width="1.875" customWidth="1"/>
    <col min="8" max="8" width="9" style="259"/>
    <col min="9" max="13" width="4.375" style="253" customWidth="1"/>
    <col min="14" max="14" width="2.25" style="253" customWidth="1"/>
    <col min="15" max="15" width="2.625" customWidth="1"/>
    <col min="17" max="21" width="4.875" customWidth="1"/>
  </cols>
  <sheetData>
    <row r="1" spans="1:21" ht="25.5">
      <c r="B1" s="278" t="s">
        <v>378</v>
      </c>
    </row>
    <row r="2" spans="1:21">
      <c r="D2" t="s">
        <v>390</v>
      </c>
      <c r="E2" t="s">
        <v>386</v>
      </c>
      <c r="P2" t="s">
        <v>387</v>
      </c>
    </row>
    <row r="3" spans="1:21">
      <c r="A3" s="263"/>
      <c r="B3" s="264"/>
      <c r="C3" s="265"/>
      <c r="D3" s="264"/>
      <c r="E3" s="264"/>
      <c r="F3" s="266"/>
      <c r="H3" s="263" t="s">
        <v>370</v>
      </c>
      <c r="I3" s="265"/>
      <c r="J3" s="265"/>
      <c r="K3" s="265"/>
      <c r="L3" s="265"/>
      <c r="M3" s="273"/>
      <c r="P3" s="263" t="s">
        <v>371</v>
      </c>
      <c r="Q3" s="264"/>
      <c r="R3" s="264"/>
      <c r="S3" s="264"/>
      <c r="T3" s="264"/>
      <c r="U3" s="266"/>
    </row>
    <row r="4" spans="1:21">
      <c r="A4" s="267" t="s">
        <v>72</v>
      </c>
      <c r="B4" s="259" t="s">
        <v>347</v>
      </c>
      <c r="C4" s="253" t="s">
        <v>348</v>
      </c>
      <c r="D4" s="259" t="s">
        <v>349</v>
      </c>
      <c r="E4">
        <v>13</v>
      </c>
      <c r="F4" s="268" t="s">
        <v>352</v>
      </c>
      <c r="H4" s="267"/>
      <c r="I4" s="253" t="s">
        <v>355</v>
      </c>
      <c r="J4" s="253" t="s">
        <v>210</v>
      </c>
      <c r="K4" s="253" t="s">
        <v>130</v>
      </c>
      <c r="L4" s="253" t="s">
        <v>356</v>
      </c>
      <c r="M4" s="274" t="s">
        <v>357</v>
      </c>
      <c r="P4" s="267"/>
      <c r="Q4" s="253" t="s">
        <v>355</v>
      </c>
      <c r="R4" s="253" t="s">
        <v>210</v>
      </c>
      <c r="S4" s="253" t="s">
        <v>130</v>
      </c>
      <c r="T4" s="253" t="s">
        <v>356</v>
      </c>
      <c r="U4" s="274" t="s">
        <v>357</v>
      </c>
    </row>
    <row r="5" spans="1:21">
      <c r="A5" s="267" t="s">
        <v>74</v>
      </c>
      <c r="B5" s="259" t="s">
        <v>350</v>
      </c>
      <c r="C5" s="253" t="s">
        <v>348</v>
      </c>
      <c r="D5" s="259" t="s">
        <v>351</v>
      </c>
      <c r="E5">
        <v>13</v>
      </c>
      <c r="F5" s="268" t="s">
        <v>352</v>
      </c>
      <c r="H5" s="267"/>
      <c r="I5" s="253">
        <v>-6</v>
      </c>
      <c r="J5" s="253">
        <v>-2</v>
      </c>
      <c r="K5" s="253">
        <v>-3</v>
      </c>
      <c r="L5" s="253">
        <v>-1</v>
      </c>
      <c r="M5" s="274">
        <v>0</v>
      </c>
      <c r="P5" s="276"/>
      <c r="Q5" s="253">
        <v>-6</v>
      </c>
      <c r="R5" s="253">
        <v>-2</v>
      </c>
      <c r="S5" s="253">
        <v>-3</v>
      </c>
      <c r="T5" s="253">
        <v>-1</v>
      </c>
      <c r="U5" s="274">
        <v>0</v>
      </c>
    </row>
    <row r="6" spans="1:21">
      <c r="A6" s="267" t="s">
        <v>75</v>
      </c>
      <c r="B6" s="259" t="s">
        <v>353</v>
      </c>
      <c r="C6" s="253" t="s">
        <v>348</v>
      </c>
      <c r="D6" s="259" t="s">
        <v>354</v>
      </c>
      <c r="E6">
        <v>9</v>
      </c>
      <c r="F6" s="268" t="s">
        <v>352</v>
      </c>
      <c r="H6" s="267"/>
      <c r="I6" s="253">
        <v>29</v>
      </c>
      <c r="J6" s="253">
        <v>33</v>
      </c>
      <c r="K6" s="253">
        <v>32</v>
      </c>
      <c r="L6" s="253">
        <v>34</v>
      </c>
      <c r="M6" s="274">
        <v>35</v>
      </c>
      <c r="P6" s="276"/>
      <c r="Q6" s="253">
        <v>29</v>
      </c>
      <c r="R6" s="253">
        <v>33</v>
      </c>
      <c r="S6" s="253">
        <v>32</v>
      </c>
      <c r="T6" s="253">
        <v>34</v>
      </c>
      <c r="U6" s="274">
        <v>35</v>
      </c>
    </row>
    <row r="7" spans="1:21">
      <c r="A7" s="267"/>
      <c r="E7">
        <v>35</v>
      </c>
      <c r="F7" s="268" t="s">
        <v>352</v>
      </c>
      <c r="H7" s="267" t="s">
        <v>358</v>
      </c>
      <c r="I7" s="279" t="s">
        <v>389</v>
      </c>
      <c r="J7" s="279" t="s">
        <v>389</v>
      </c>
      <c r="K7" s="279" t="s">
        <v>389</v>
      </c>
      <c r="L7" s="279" t="s">
        <v>389</v>
      </c>
      <c r="M7" s="279" t="s">
        <v>389</v>
      </c>
      <c r="P7" s="267" t="s">
        <v>358</v>
      </c>
      <c r="Q7" s="279" t="s">
        <v>389</v>
      </c>
      <c r="R7" s="279" t="s">
        <v>389</v>
      </c>
      <c r="S7" s="279" t="s">
        <v>389</v>
      </c>
      <c r="T7" s="279" t="s">
        <v>389</v>
      </c>
      <c r="U7" s="279" t="s">
        <v>389</v>
      </c>
    </row>
    <row r="8" spans="1:21">
      <c r="A8" s="269"/>
      <c r="B8" s="270"/>
      <c r="C8" s="271"/>
      <c r="D8" s="270"/>
      <c r="E8" s="270"/>
      <c r="F8" s="272"/>
      <c r="H8" s="267" t="s">
        <v>359</v>
      </c>
      <c r="I8" s="279" t="s">
        <v>389</v>
      </c>
      <c r="J8" s="279" t="s">
        <v>389</v>
      </c>
      <c r="K8" s="279" t="s">
        <v>389</v>
      </c>
      <c r="L8" s="279" t="s">
        <v>389</v>
      </c>
      <c r="M8" s="279" t="s">
        <v>389</v>
      </c>
      <c r="P8" s="267" t="s">
        <v>359</v>
      </c>
      <c r="Q8" s="279" t="s">
        <v>389</v>
      </c>
      <c r="R8" s="279" t="s">
        <v>389</v>
      </c>
      <c r="S8" s="279" t="s">
        <v>389</v>
      </c>
      <c r="T8" s="279" t="s">
        <v>389</v>
      </c>
      <c r="U8" s="254">
        <v>-1</v>
      </c>
    </row>
    <row r="9" spans="1:21">
      <c r="H9" s="267" t="s">
        <v>360</v>
      </c>
      <c r="I9" s="279" t="s">
        <v>389</v>
      </c>
      <c r="J9" s="279" t="s">
        <v>389</v>
      </c>
      <c r="K9" s="279" t="s">
        <v>389</v>
      </c>
      <c r="L9" s="279" t="s">
        <v>389</v>
      </c>
      <c r="M9" s="279" t="s">
        <v>389</v>
      </c>
      <c r="P9" s="267" t="s">
        <v>360</v>
      </c>
      <c r="Q9" s="279" t="s">
        <v>389</v>
      </c>
      <c r="R9" s="254">
        <v>-1</v>
      </c>
      <c r="S9" s="279" t="s">
        <v>389</v>
      </c>
      <c r="T9" s="254">
        <v>-2</v>
      </c>
      <c r="U9" s="279" t="s">
        <v>389</v>
      </c>
    </row>
    <row r="10" spans="1:21">
      <c r="H10" s="267" t="s">
        <v>361</v>
      </c>
      <c r="I10" s="279" t="s">
        <v>389</v>
      </c>
      <c r="J10" s="279" t="s">
        <v>389</v>
      </c>
      <c r="K10" s="279" t="s">
        <v>389</v>
      </c>
      <c r="L10" s="279" t="s">
        <v>389</v>
      </c>
      <c r="M10" s="279" t="s">
        <v>389</v>
      </c>
      <c r="P10" s="267" t="s">
        <v>361</v>
      </c>
      <c r="Q10" s="279" t="s">
        <v>389</v>
      </c>
      <c r="R10" s="254">
        <v>-2</v>
      </c>
      <c r="S10" s="279" t="s">
        <v>389</v>
      </c>
      <c r="T10" s="254">
        <v>-2</v>
      </c>
      <c r="U10" s="254">
        <v>-1</v>
      </c>
    </row>
    <row r="11" spans="1:21">
      <c r="H11" s="267" t="s">
        <v>362</v>
      </c>
      <c r="I11" s="254">
        <v>-2</v>
      </c>
      <c r="J11" s="254">
        <v>-2</v>
      </c>
      <c r="K11" s="254">
        <v>-6</v>
      </c>
      <c r="L11" s="254">
        <v>-2</v>
      </c>
      <c r="M11" s="254">
        <v>-1</v>
      </c>
      <c r="P11" s="267" t="s">
        <v>362</v>
      </c>
      <c r="Q11" s="279" t="s">
        <v>389</v>
      </c>
      <c r="R11" s="279" t="s">
        <v>389</v>
      </c>
      <c r="S11" s="279" t="s">
        <v>389</v>
      </c>
      <c r="T11" s="279" t="s">
        <v>389</v>
      </c>
      <c r="U11" s="279" t="s">
        <v>389</v>
      </c>
    </row>
    <row r="12" spans="1:21">
      <c r="H12" s="267" t="s">
        <v>363</v>
      </c>
      <c r="I12" s="254"/>
      <c r="J12" s="254">
        <v>-2</v>
      </c>
      <c r="K12" s="254"/>
      <c r="L12" s="254">
        <v>-2</v>
      </c>
      <c r="M12" s="254">
        <v>-2</v>
      </c>
      <c r="P12" s="267" t="s">
        <v>363</v>
      </c>
      <c r="Q12" s="254"/>
      <c r="R12" s="279" t="s">
        <v>389</v>
      </c>
      <c r="S12" s="254"/>
      <c r="T12" s="279" t="s">
        <v>389</v>
      </c>
      <c r="U12" s="279" t="s">
        <v>389</v>
      </c>
    </row>
    <row r="13" spans="1:21">
      <c r="H13" s="267"/>
      <c r="M13" s="274"/>
      <c r="P13" s="276"/>
      <c r="U13" s="268"/>
    </row>
    <row r="14" spans="1:21">
      <c r="H14" s="267"/>
      <c r="I14" s="253" t="s">
        <v>58</v>
      </c>
      <c r="J14" s="253" t="s">
        <v>58</v>
      </c>
      <c r="L14" s="253" t="s">
        <v>58</v>
      </c>
      <c r="M14" s="274" t="s">
        <v>58</v>
      </c>
      <c r="P14" s="276"/>
      <c r="R14" s="253" t="s">
        <v>373</v>
      </c>
      <c r="T14" s="253" t="s">
        <v>374</v>
      </c>
      <c r="U14" s="280" t="s">
        <v>391</v>
      </c>
    </row>
    <row r="15" spans="1:21">
      <c r="H15" s="267"/>
      <c r="I15" s="253" t="s">
        <v>392</v>
      </c>
      <c r="J15" s="253" t="s">
        <v>392</v>
      </c>
      <c r="K15" s="253" t="s">
        <v>392</v>
      </c>
      <c r="L15" s="253" t="s">
        <v>392</v>
      </c>
      <c r="M15" s="274"/>
      <c r="P15" s="276"/>
      <c r="R15" s="253" t="s">
        <v>28</v>
      </c>
      <c r="T15" s="253" t="s">
        <v>375</v>
      </c>
      <c r="U15" s="274" t="s">
        <v>372</v>
      </c>
    </row>
    <row r="16" spans="1:21">
      <c r="H16" s="267"/>
      <c r="K16" s="253" t="s">
        <v>365</v>
      </c>
      <c r="M16" s="274"/>
      <c r="P16" s="277"/>
      <c r="Q16" s="270"/>
      <c r="R16" s="270"/>
      <c r="S16" s="270"/>
      <c r="T16" s="270"/>
      <c r="U16" s="272"/>
    </row>
    <row r="17" spans="8:16">
      <c r="H17" s="267"/>
      <c r="K17" s="253" t="s">
        <v>366</v>
      </c>
      <c r="M17" s="274"/>
    </row>
    <row r="18" spans="8:16">
      <c r="H18" s="267"/>
      <c r="K18" s="253" t="s">
        <v>367</v>
      </c>
      <c r="M18" s="274"/>
      <c r="O18" s="262"/>
      <c r="P18" t="s">
        <v>388</v>
      </c>
    </row>
    <row r="19" spans="8:16">
      <c r="H19" s="267"/>
      <c r="K19" s="253" t="s">
        <v>369</v>
      </c>
      <c r="M19" s="274"/>
    </row>
    <row r="20" spans="8:16">
      <c r="H20" s="267"/>
      <c r="K20" s="253" t="s">
        <v>368</v>
      </c>
      <c r="M20" s="274"/>
    </row>
    <row r="21" spans="8:16">
      <c r="H21" s="269"/>
      <c r="I21" s="271"/>
      <c r="J21" s="271"/>
      <c r="K21" s="271"/>
      <c r="L21" s="271"/>
      <c r="M21" s="275"/>
    </row>
  </sheetData>
  <phoneticPr fontId="1"/>
  <pageMargins left="0.39370078740157483" right="0.39370078740157483" top="0.39370078740157483" bottom="0.39370078740157483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60EB-5124-41E7-BD2A-5F1183CC85AA}">
  <sheetPr>
    <tabColor rgb="FFFF0000"/>
    <pageSetUpPr fitToPage="1"/>
  </sheetPr>
  <dimension ref="A1:BJ42"/>
  <sheetViews>
    <sheetView view="pageBreakPreview" zoomScale="50" zoomScaleNormal="50" zoomScaleSheetLayoutView="50" workbookViewId="0">
      <selection activeCell="AB29" sqref="AB29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1796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33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6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68</v>
      </c>
      <c r="AI3" s="1080"/>
      <c r="AJ3" s="494" t="s">
        <v>433</v>
      </c>
      <c r="AK3" s="388"/>
      <c r="AL3" s="490">
        <f>AQ3-4</f>
        <v>196</v>
      </c>
      <c r="AM3" s="495"/>
      <c r="AN3" s="495"/>
      <c r="AO3" s="488"/>
      <c r="AP3" s="488"/>
      <c r="AQ3" s="490">
        <f>SUM(M41,AQ41,BA41)</f>
        <v>200</v>
      </c>
      <c r="AR3" s="482"/>
      <c r="AS3" s="482"/>
      <c r="AT3" s="496"/>
      <c r="AU3" s="492" t="s">
        <v>86</v>
      </c>
      <c r="AV3" s="490">
        <f>AQ3-1</f>
        <v>199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1808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1366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806">
        <v>1</v>
      </c>
      <c r="B5" s="807" t="s">
        <v>16</v>
      </c>
      <c r="C5" s="614" t="s">
        <v>1797</v>
      </c>
      <c r="D5" s="570"/>
      <c r="E5" s="570"/>
      <c r="F5" s="808">
        <v>1</v>
      </c>
      <c r="G5" s="807" t="s">
        <v>1800</v>
      </c>
      <c r="H5" s="809"/>
      <c r="I5" s="810" t="s">
        <v>748</v>
      </c>
      <c r="J5" s="811" t="s">
        <v>748</v>
      </c>
      <c r="K5" s="902">
        <v>1</v>
      </c>
      <c r="L5" s="903" t="s">
        <v>15</v>
      </c>
      <c r="M5" s="904"/>
      <c r="N5" s="909"/>
      <c r="O5" s="910"/>
      <c r="P5" s="568">
        <v>1</v>
      </c>
      <c r="Q5" s="569" t="s">
        <v>16</v>
      </c>
      <c r="R5" s="813"/>
      <c r="S5" s="570" t="s">
        <v>1823</v>
      </c>
      <c r="T5" s="814" t="s">
        <v>1823</v>
      </c>
      <c r="U5" s="568">
        <v>1</v>
      </c>
      <c r="V5" s="569" t="s">
        <v>13</v>
      </c>
      <c r="W5" s="614"/>
      <c r="X5" s="570"/>
      <c r="Y5" s="570"/>
      <c r="Z5" s="900">
        <v>1</v>
      </c>
      <c r="AA5" s="903" t="s">
        <v>0</v>
      </c>
      <c r="AB5" s="901"/>
      <c r="AC5" s="908"/>
      <c r="AD5" s="908"/>
      <c r="AE5" s="808">
        <v>1</v>
      </c>
      <c r="AF5" s="807" t="s">
        <v>17</v>
      </c>
      <c r="AG5" s="815"/>
      <c r="AH5" s="816" t="s">
        <v>1823</v>
      </c>
      <c r="AI5" s="570" t="s">
        <v>1823</v>
      </c>
      <c r="AJ5" s="808">
        <v>1</v>
      </c>
      <c r="AK5" s="569" t="s">
        <v>14</v>
      </c>
      <c r="AL5" s="817"/>
      <c r="AM5" s="818" t="s">
        <v>748</v>
      </c>
      <c r="AN5" s="819" t="s">
        <v>748</v>
      </c>
      <c r="AO5" s="900">
        <v>1</v>
      </c>
      <c r="AP5" s="903" t="s">
        <v>0</v>
      </c>
      <c r="AQ5" s="901"/>
      <c r="AR5" s="908"/>
      <c r="AS5" s="908"/>
      <c r="AT5" s="568">
        <v>1</v>
      </c>
      <c r="AU5" s="569" t="s">
        <v>12</v>
      </c>
      <c r="AV5" s="614" t="s">
        <v>641</v>
      </c>
      <c r="AW5" s="570"/>
      <c r="AX5" s="570"/>
      <c r="AY5" s="902">
        <v>1</v>
      </c>
      <c r="AZ5" s="897" t="s">
        <v>15</v>
      </c>
      <c r="BA5" s="941"/>
      <c r="BB5" s="942"/>
      <c r="BC5" s="943"/>
      <c r="BD5" s="902">
        <v>1</v>
      </c>
      <c r="BE5" s="903" t="s">
        <v>15</v>
      </c>
      <c r="BF5" s="946"/>
      <c r="BG5" s="947"/>
      <c r="BH5" s="948"/>
      <c r="BI5" s="361"/>
      <c r="BJ5" s="361"/>
    </row>
    <row r="6" spans="1:62" ht="65.099999999999994" customHeight="1">
      <c r="A6" s="806">
        <v>2</v>
      </c>
      <c r="B6" s="807" t="s">
        <v>17</v>
      </c>
      <c r="C6" s="813" t="s">
        <v>1798</v>
      </c>
      <c r="D6" s="570"/>
      <c r="E6" s="570"/>
      <c r="F6" s="568">
        <v>2</v>
      </c>
      <c r="G6" s="807" t="s">
        <v>1799</v>
      </c>
      <c r="H6" s="820"/>
      <c r="I6" s="821" t="s">
        <v>748</v>
      </c>
      <c r="J6" s="822" t="s">
        <v>748</v>
      </c>
      <c r="K6" s="900">
        <v>2</v>
      </c>
      <c r="L6" s="903" t="s">
        <v>0</v>
      </c>
      <c r="M6" s="899"/>
      <c r="N6" s="906"/>
      <c r="O6" s="907"/>
      <c r="P6" s="568">
        <v>2</v>
      </c>
      <c r="Q6" s="569" t="s">
        <v>17</v>
      </c>
      <c r="R6" s="813"/>
      <c r="S6" s="821" t="s">
        <v>1823</v>
      </c>
      <c r="T6" s="822" t="s">
        <v>1823</v>
      </c>
      <c r="U6" s="568">
        <v>2</v>
      </c>
      <c r="V6" s="569" t="s">
        <v>14</v>
      </c>
      <c r="W6" s="824"/>
      <c r="X6" s="570"/>
      <c r="Y6" s="570"/>
      <c r="Z6" s="568">
        <v>2</v>
      </c>
      <c r="AA6" s="569" t="s">
        <v>16</v>
      </c>
      <c r="AB6" s="614"/>
      <c r="AC6" s="570" t="s">
        <v>1823</v>
      </c>
      <c r="AD6" s="570" t="s">
        <v>1823</v>
      </c>
      <c r="AE6" s="568">
        <v>2</v>
      </c>
      <c r="AF6" s="807" t="s">
        <v>12</v>
      </c>
      <c r="AG6" s="825"/>
      <c r="AH6" s="816" t="s">
        <v>748</v>
      </c>
      <c r="AI6" s="570" t="s">
        <v>748</v>
      </c>
      <c r="AJ6" s="900">
        <v>2</v>
      </c>
      <c r="AK6" s="903" t="s">
        <v>15</v>
      </c>
      <c r="AL6" s="918"/>
      <c r="AM6" s="908"/>
      <c r="AN6" s="908"/>
      <c r="AO6" s="568">
        <v>2</v>
      </c>
      <c r="AP6" s="569" t="s">
        <v>16</v>
      </c>
      <c r="AQ6" s="614"/>
      <c r="AR6" s="570" t="s">
        <v>1823</v>
      </c>
      <c r="AS6" s="570" t="s">
        <v>1823</v>
      </c>
      <c r="AT6" s="568">
        <v>2</v>
      </c>
      <c r="AU6" s="569" t="s">
        <v>13</v>
      </c>
      <c r="AV6" s="614" t="s">
        <v>754</v>
      </c>
      <c r="AW6" s="570"/>
      <c r="AX6" s="570"/>
      <c r="AY6" s="900">
        <v>2</v>
      </c>
      <c r="AZ6" s="897" t="s">
        <v>0</v>
      </c>
      <c r="BA6" s="901"/>
      <c r="BB6" s="908"/>
      <c r="BC6" s="908"/>
      <c r="BD6" s="900">
        <v>2</v>
      </c>
      <c r="BE6" s="903" t="s">
        <v>0</v>
      </c>
      <c r="BF6" s="901"/>
      <c r="BG6" s="911"/>
      <c r="BH6" s="908"/>
      <c r="BI6" s="361"/>
      <c r="BJ6" s="361"/>
    </row>
    <row r="7" spans="1:62" ht="65.099999999999994" customHeight="1">
      <c r="A7" s="806">
        <v>3</v>
      </c>
      <c r="B7" s="807" t="s">
        <v>12</v>
      </c>
      <c r="C7" s="614" t="s">
        <v>828</v>
      </c>
      <c r="D7" s="570"/>
      <c r="E7" s="570"/>
      <c r="F7" s="900">
        <v>3</v>
      </c>
      <c r="G7" s="897" t="s">
        <v>14</v>
      </c>
      <c r="H7" s="901" t="s">
        <v>642</v>
      </c>
      <c r="I7" s="908"/>
      <c r="J7" s="908"/>
      <c r="K7" s="568">
        <v>3</v>
      </c>
      <c r="L7" s="569" t="s">
        <v>16</v>
      </c>
      <c r="M7" s="614"/>
      <c r="N7" s="821" t="s">
        <v>1823</v>
      </c>
      <c r="O7" s="822" t="s">
        <v>1823</v>
      </c>
      <c r="P7" s="568">
        <v>3</v>
      </c>
      <c r="Q7" s="569" t="s">
        <v>12</v>
      </c>
      <c r="R7" s="827"/>
      <c r="S7" s="821" t="s">
        <v>748</v>
      </c>
      <c r="T7" s="822" t="s">
        <v>748</v>
      </c>
      <c r="U7" s="900">
        <v>3</v>
      </c>
      <c r="V7" s="903" t="s">
        <v>15</v>
      </c>
      <c r="W7" s="901"/>
      <c r="X7" s="908"/>
      <c r="Y7" s="908"/>
      <c r="Z7" s="568">
        <v>3</v>
      </c>
      <c r="AA7" s="569" t="s">
        <v>17</v>
      </c>
      <c r="AB7" s="828"/>
      <c r="AC7" s="816" t="s">
        <v>1823</v>
      </c>
      <c r="AD7" s="570" t="s">
        <v>1823</v>
      </c>
      <c r="AE7" s="568">
        <v>3</v>
      </c>
      <c r="AF7" s="807" t="s">
        <v>13</v>
      </c>
      <c r="AG7" s="618"/>
      <c r="AH7" s="816" t="s">
        <v>748</v>
      </c>
      <c r="AI7" s="570" t="s">
        <v>748</v>
      </c>
      <c r="AJ7" s="900">
        <v>3</v>
      </c>
      <c r="AK7" s="903" t="s">
        <v>0</v>
      </c>
      <c r="AL7" s="901" t="s">
        <v>643</v>
      </c>
      <c r="AM7" s="908"/>
      <c r="AN7" s="908"/>
      <c r="AO7" s="568">
        <v>3</v>
      </c>
      <c r="AP7" s="569" t="s">
        <v>17</v>
      </c>
      <c r="AQ7" s="829"/>
      <c r="AR7" s="570" t="s">
        <v>1823</v>
      </c>
      <c r="AS7" s="570" t="s">
        <v>1823</v>
      </c>
      <c r="AT7" s="568">
        <v>3</v>
      </c>
      <c r="AU7" s="569" t="s">
        <v>14</v>
      </c>
      <c r="AV7" s="614" t="s">
        <v>754</v>
      </c>
      <c r="AW7" s="570"/>
      <c r="AX7" s="570"/>
      <c r="AY7" s="568">
        <v>3</v>
      </c>
      <c r="AZ7" s="807" t="s">
        <v>16</v>
      </c>
      <c r="BA7" s="812"/>
      <c r="BB7" s="570" t="s">
        <v>1823</v>
      </c>
      <c r="BC7" s="570" t="s">
        <v>1823</v>
      </c>
      <c r="BD7" s="568">
        <v>3</v>
      </c>
      <c r="BE7" s="569" t="s">
        <v>16</v>
      </c>
      <c r="BF7" s="830"/>
      <c r="BG7" s="831" t="s">
        <v>1823</v>
      </c>
      <c r="BH7" s="832" t="s">
        <v>1823</v>
      </c>
      <c r="BI7" s="361"/>
      <c r="BJ7" s="361"/>
    </row>
    <row r="8" spans="1:62" ht="65.099999999999994" customHeight="1">
      <c r="A8" s="806">
        <v>4</v>
      </c>
      <c r="B8" s="807" t="s">
        <v>13</v>
      </c>
      <c r="C8" s="813" t="s">
        <v>1478</v>
      </c>
      <c r="D8" s="570"/>
      <c r="E8" s="570"/>
      <c r="F8" s="900">
        <v>4</v>
      </c>
      <c r="G8" s="897" t="s">
        <v>15</v>
      </c>
      <c r="H8" s="901" t="s">
        <v>128</v>
      </c>
      <c r="I8" s="908"/>
      <c r="J8" s="908"/>
      <c r="K8" s="568">
        <v>4</v>
      </c>
      <c r="L8" s="569" t="s">
        <v>17</v>
      </c>
      <c r="M8" s="618"/>
      <c r="N8" s="821" t="s">
        <v>1823</v>
      </c>
      <c r="O8" s="822" t="s">
        <v>1823</v>
      </c>
      <c r="P8" s="568">
        <v>4</v>
      </c>
      <c r="Q8" s="569" t="s">
        <v>13</v>
      </c>
      <c r="R8" s="618"/>
      <c r="S8" s="821" t="s">
        <v>748</v>
      </c>
      <c r="T8" s="822" t="s">
        <v>748</v>
      </c>
      <c r="U8" s="900">
        <v>4</v>
      </c>
      <c r="V8" s="903" t="s">
        <v>0</v>
      </c>
      <c r="W8" s="914"/>
      <c r="X8" s="908"/>
      <c r="Y8" s="908"/>
      <c r="Z8" s="568">
        <v>4</v>
      </c>
      <c r="AA8" s="569" t="s">
        <v>12</v>
      </c>
      <c r="AB8" s="833"/>
      <c r="AC8" s="816" t="s">
        <v>748</v>
      </c>
      <c r="AD8" s="570" t="s">
        <v>748</v>
      </c>
      <c r="AE8" s="568">
        <v>4</v>
      </c>
      <c r="AF8" s="807" t="s">
        <v>14</v>
      </c>
      <c r="AG8" s="834"/>
      <c r="AH8" s="816" t="s">
        <v>748</v>
      </c>
      <c r="AI8" s="570" t="s">
        <v>748</v>
      </c>
      <c r="AJ8" s="900">
        <v>4</v>
      </c>
      <c r="AK8" s="903" t="s">
        <v>16</v>
      </c>
      <c r="AL8" s="901" t="s">
        <v>1809</v>
      </c>
      <c r="AM8" s="908"/>
      <c r="AN8" s="908"/>
      <c r="AO8" s="568">
        <v>4</v>
      </c>
      <c r="AP8" s="569" t="s">
        <v>12</v>
      </c>
      <c r="AQ8" s="828"/>
      <c r="AR8" s="570" t="s">
        <v>748</v>
      </c>
      <c r="AS8" s="570" t="s">
        <v>748</v>
      </c>
      <c r="AT8" s="900">
        <v>4</v>
      </c>
      <c r="AU8" s="903" t="s">
        <v>15</v>
      </c>
      <c r="AV8" s="922"/>
      <c r="AW8" s="908"/>
      <c r="AX8" s="908"/>
      <c r="AY8" s="568">
        <v>4</v>
      </c>
      <c r="AZ8" s="807" t="s">
        <v>17</v>
      </c>
      <c r="BA8" s="812"/>
      <c r="BB8" s="570" t="s">
        <v>1823</v>
      </c>
      <c r="BC8" s="570" t="s">
        <v>1823</v>
      </c>
      <c r="BD8" s="568">
        <v>4</v>
      </c>
      <c r="BE8" s="569" t="s">
        <v>17</v>
      </c>
      <c r="BF8" s="812"/>
      <c r="BG8" s="570" t="s">
        <v>748</v>
      </c>
      <c r="BH8" s="570" t="s">
        <v>748</v>
      </c>
      <c r="BI8" s="361"/>
      <c r="BJ8" s="361"/>
    </row>
    <row r="9" spans="1:62" ht="65.099999999999994" customHeight="1">
      <c r="A9" s="806">
        <v>5</v>
      </c>
      <c r="B9" s="807" t="s">
        <v>14</v>
      </c>
      <c r="C9" s="951" t="s">
        <v>279</v>
      </c>
      <c r="D9" s="826"/>
      <c r="E9" s="570"/>
      <c r="F9" s="900">
        <v>5</v>
      </c>
      <c r="G9" s="897" t="s">
        <v>0</v>
      </c>
      <c r="H9" s="901" t="s">
        <v>644</v>
      </c>
      <c r="I9" s="908"/>
      <c r="J9" s="908"/>
      <c r="K9" s="568">
        <v>5</v>
      </c>
      <c r="L9" s="569" t="s">
        <v>12</v>
      </c>
      <c r="M9" s="812"/>
      <c r="N9" s="821" t="s">
        <v>748</v>
      </c>
      <c r="O9" s="822" t="s">
        <v>748</v>
      </c>
      <c r="P9" s="568">
        <v>5</v>
      </c>
      <c r="Q9" s="569" t="s">
        <v>14</v>
      </c>
      <c r="R9" s="817"/>
      <c r="S9" s="821" t="s">
        <v>748</v>
      </c>
      <c r="T9" s="822" t="s">
        <v>748</v>
      </c>
      <c r="U9" s="568">
        <v>5</v>
      </c>
      <c r="V9" s="569" t="s">
        <v>16</v>
      </c>
      <c r="W9" s="835"/>
      <c r="X9" s="570"/>
      <c r="Y9" s="570"/>
      <c r="Z9" s="568">
        <v>5</v>
      </c>
      <c r="AA9" s="569" t="s">
        <v>13</v>
      </c>
      <c r="AB9" s="836"/>
      <c r="AC9" s="816" t="s">
        <v>748</v>
      </c>
      <c r="AD9" s="570" t="s">
        <v>748</v>
      </c>
      <c r="AE9" s="900">
        <v>5</v>
      </c>
      <c r="AF9" s="897" t="s">
        <v>15</v>
      </c>
      <c r="AG9" s="912"/>
      <c r="AH9" s="916"/>
      <c r="AI9" s="908"/>
      <c r="AJ9" s="568">
        <v>5</v>
      </c>
      <c r="AK9" s="569" t="s">
        <v>17</v>
      </c>
      <c r="AL9" s="618"/>
      <c r="AM9" s="570" t="s">
        <v>1823</v>
      </c>
      <c r="AN9" s="570" t="s">
        <v>1823</v>
      </c>
      <c r="AO9" s="568">
        <v>5</v>
      </c>
      <c r="AP9" s="569" t="s">
        <v>13</v>
      </c>
      <c r="AQ9" s="837"/>
      <c r="AR9" s="570" t="s">
        <v>748</v>
      </c>
      <c r="AS9" s="570" t="s">
        <v>748</v>
      </c>
      <c r="AT9" s="900">
        <v>5</v>
      </c>
      <c r="AU9" s="903" t="s">
        <v>0</v>
      </c>
      <c r="AV9" s="922"/>
      <c r="AW9" s="908"/>
      <c r="AX9" s="908"/>
      <c r="AY9" s="568">
        <v>5</v>
      </c>
      <c r="AZ9" s="807" t="s">
        <v>12</v>
      </c>
      <c r="BA9" s="828"/>
      <c r="BB9" s="570" t="s">
        <v>748</v>
      </c>
      <c r="BC9" s="570" t="s">
        <v>748</v>
      </c>
      <c r="BD9" s="568">
        <v>5</v>
      </c>
      <c r="BE9" s="569" t="s">
        <v>12</v>
      </c>
      <c r="BF9" s="812"/>
      <c r="BG9" s="570" t="s">
        <v>748</v>
      </c>
      <c r="BH9" s="570" t="s">
        <v>748</v>
      </c>
      <c r="BI9" s="361"/>
      <c r="BJ9" s="361"/>
    </row>
    <row r="10" spans="1:62" ht="65.099999999999994" customHeight="1">
      <c r="A10" s="896">
        <v>6</v>
      </c>
      <c r="B10" s="897" t="s">
        <v>15</v>
      </c>
      <c r="C10" s="898"/>
      <c r="D10" s="911"/>
      <c r="E10" s="908"/>
      <c r="F10" s="900">
        <v>6</v>
      </c>
      <c r="G10" s="897" t="s">
        <v>16</v>
      </c>
      <c r="H10" s="949" t="s">
        <v>1809</v>
      </c>
      <c r="I10" s="906"/>
      <c r="J10" s="907"/>
      <c r="K10" s="568">
        <v>6</v>
      </c>
      <c r="L10" s="569" t="s">
        <v>13</v>
      </c>
      <c r="M10" s="830"/>
      <c r="N10" s="821" t="s">
        <v>748</v>
      </c>
      <c r="O10" s="822" t="s">
        <v>748</v>
      </c>
      <c r="P10" s="900">
        <v>6</v>
      </c>
      <c r="Q10" s="903" t="s">
        <v>15</v>
      </c>
      <c r="R10" s="905"/>
      <c r="S10" s="906"/>
      <c r="T10" s="907"/>
      <c r="U10" s="568">
        <v>6</v>
      </c>
      <c r="V10" s="569" t="s">
        <v>17</v>
      </c>
      <c r="W10" s="813"/>
      <c r="X10" s="570"/>
      <c r="Y10" s="570"/>
      <c r="Z10" s="568">
        <v>6</v>
      </c>
      <c r="AA10" s="569" t="s">
        <v>14</v>
      </c>
      <c r="AB10" s="820"/>
      <c r="AC10" s="816" t="s">
        <v>748</v>
      </c>
      <c r="AD10" s="570" t="s">
        <v>748</v>
      </c>
      <c r="AE10" s="900">
        <v>6</v>
      </c>
      <c r="AF10" s="897" t="s">
        <v>0</v>
      </c>
      <c r="AG10" s="901"/>
      <c r="AH10" s="916"/>
      <c r="AI10" s="908"/>
      <c r="AJ10" s="568">
        <v>6</v>
      </c>
      <c r="AK10" s="569" t="s">
        <v>12</v>
      </c>
      <c r="AL10" s="815"/>
      <c r="AM10" s="570" t="s">
        <v>748</v>
      </c>
      <c r="AN10" s="570" t="s">
        <v>748</v>
      </c>
      <c r="AO10" s="568">
        <v>6</v>
      </c>
      <c r="AP10" s="569" t="s">
        <v>14</v>
      </c>
      <c r="AQ10" s="838"/>
      <c r="AR10" s="570" t="s">
        <v>748</v>
      </c>
      <c r="AS10" s="570" t="s">
        <v>748</v>
      </c>
      <c r="AT10" s="568">
        <v>6</v>
      </c>
      <c r="AU10" s="569" t="s">
        <v>16</v>
      </c>
      <c r="AV10" s="813"/>
      <c r="AW10" s="570"/>
      <c r="AX10" s="570"/>
      <c r="AY10" s="568">
        <v>6</v>
      </c>
      <c r="AZ10" s="807" t="s">
        <v>13</v>
      </c>
      <c r="BA10" s="839"/>
      <c r="BB10" s="570" t="s">
        <v>748</v>
      </c>
      <c r="BC10" s="570" t="s">
        <v>748</v>
      </c>
      <c r="BD10" s="568">
        <v>6</v>
      </c>
      <c r="BE10" s="569" t="s">
        <v>13</v>
      </c>
      <c r="BF10" s="830"/>
      <c r="BG10" s="570" t="s">
        <v>748</v>
      </c>
      <c r="BH10" s="570" t="s">
        <v>748</v>
      </c>
      <c r="BI10" s="361"/>
      <c r="BJ10" s="361"/>
    </row>
    <row r="11" spans="1:62" ht="65.099999999999994" customHeight="1">
      <c r="A11" s="896">
        <v>7</v>
      </c>
      <c r="B11" s="897" t="s">
        <v>0</v>
      </c>
      <c r="C11" s="899"/>
      <c r="D11" s="911"/>
      <c r="E11" s="908"/>
      <c r="F11" s="568">
        <v>7</v>
      </c>
      <c r="G11" s="807" t="s">
        <v>17</v>
      </c>
      <c r="H11" s="840"/>
      <c r="I11" s="821" t="s">
        <v>1823</v>
      </c>
      <c r="J11" s="822" t="s">
        <v>1823</v>
      </c>
      <c r="K11" s="568">
        <v>7</v>
      </c>
      <c r="L11" s="569" t="s">
        <v>14</v>
      </c>
      <c r="M11" s="841"/>
      <c r="N11" s="821" t="s">
        <v>748</v>
      </c>
      <c r="O11" s="822" t="s">
        <v>748</v>
      </c>
      <c r="P11" s="900">
        <v>7</v>
      </c>
      <c r="Q11" s="903" t="s">
        <v>0</v>
      </c>
      <c r="R11" s="901"/>
      <c r="S11" s="908"/>
      <c r="T11" s="908"/>
      <c r="U11" s="568">
        <v>7</v>
      </c>
      <c r="V11" s="569" t="s">
        <v>12</v>
      </c>
      <c r="W11" s="842"/>
      <c r="X11" s="570"/>
      <c r="Y11" s="570"/>
      <c r="Z11" s="900">
        <v>7</v>
      </c>
      <c r="AA11" s="903" t="s">
        <v>15</v>
      </c>
      <c r="AB11" s="915" t="s">
        <v>1085</v>
      </c>
      <c r="AC11" s="916"/>
      <c r="AD11" s="908"/>
      <c r="AE11" s="568">
        <v>7</v>
      </c>
      <c r="AF11" s="807" t="s">
        <v>16</v>
      </c>
      <c r="AG11" s="823"/>
      <c r="AH11" s="816" t="s">
        <v>1823</v>
      </c>
      <c r="AI11" s="570" t="s">
        <v>1823</v>
      </c>
      <c r="AJ11" s="568">
        <v>7</v>
      </c>
      <c r="AK11" s="569" t="s">
        <v>13</v>
      </c>
      <c r="AL11" s="843"/>
      <c r="AM11" s="570" t="s">
        <v>748</v>
      </c>
      <c r="AN11" s="570" t="s">
        <v>748</v>
      </c>
      <c r="AO11" s="900">
        <v>7</v>
      </c>
      <c r="AP11" s="903" t="s">
        <v>15</v>
      </c>
      <c r="AQ11" s="901"/>
      <c r="AR11" s="908"/>
      <c r="AS11" s="908"/>
      <c r="AT11" s="568">
        <v>7</v>
      </c>
      <c r="AU11" s="569" t="s">
        <v>17</v>
      </c>
      <c r="AV11" s="813"/>
      <c r="AW11" s="570"/>
      <c r="AX11" s="570"/>
      <c r="AY11" s="568">
        <v>7</v>
      </c>
      <c r="AZ11" s="807" t="s">
        <v>14</v>
      </c>
      <c r="BA11" s="820"/>
      <c r="BB11" s="570" t="s">
        <v>748</v>
      </c>
      <c r="BC11" s="570" t="s">
        <v>748</v>
      </c>
      <c r="BD11" s="568">
        <v>7</v>
      </c>
      <c r="BE11" s="569" t="s">
        <v>14</v>
      </c>
      <c r="BF11" s="844"/>
      <c r="BG11" s="570" t="s">
        <v>748</v>
      </c>
      <c r="BH11" s="570" t="s">
        <v>748</v>
      </c>
      <c r="BI11" s="361"/>
      <c r="BJ11" s="361"/>
    </row>
    <row r="12" spans="1:62" ht="65.099999999999994" customHeight="1">
      <c r="A12" s="806">
        <v>8</v>
      </c>
      <c r="B12" s="807" t="s">
        <v>16</v>
      </c>
      <c r="C12" s="842" t="s">
        <v>1817</v>
      </c>
      <c r="D12" s="826" t="s">
        <v>1823</v>
      </c>
      <c r="E12" s="570"/>
      <c r="F12" s="568">
        <v>8</v>
      </c>
      <c r="G12" s="807" t="s">
        <v>12</v>
      </c>
      <c r="H12" s="845"/>
      <c r="I12" s="821" t="s">
        <v>748</v>
      </c>
      <c r="J12" s="822" t="s">
        <v>748</v>
      </c>
      <c r="K12" s="900">
        <v>8</v>
      </c>
      <c r="L12" s="903" t="s">
        <v>15</v>
      </c>
      <c r="M12" s="912"/>
      <c r="N12" s="906"/>
      <c r="O12" s="907"/>
      <c r="P12" s="568">
        <v>8</v>
      </c>
      <c r="Q12" s="569" t="s">
        <v>16</v>
      </c>
      <c r="R12" s="614"/>
      <c r="S12" s="570" t="s">
        <v>1823</v>
      </c>
      <c r="T12" s="570" t="s">
        <v>1823</v>
      </c>
      <c r="U12" s="568">
        <v>8</v>
      </c>
      <c r="V12" s="569" t="s">
        <v>13</v>
      </c>
      <c r="W12" s="614"/>
      <c r="X12" s="570"/>
      <c r="Y12" s="570"/>
      <c r="Z12" s="900">
        <v>8</v>
      </c>
      <c r="AA12" s="903" t="s">
        <v>0</v>
      </c>
      <c r="AB12" s="905"/>
      <c r="AC12" s="916"/>
      <c r="AD12" s="908"/>
      <c r="AE12" s="568">
        <v>8</v>
      </c>
      <c r="AF12" s="807" t="s">
        <v>17</v>
      </c>
      <c r="AG12" s="846"/>
      <c r="AH12" s="816" t="s">
        <v>1823</v>
      </c>
      <c r="AI12" s="570" t="s">
        <v>1823</v>
      </c>
      <c r="AJ12" s="568">
        <v>8</v>
      </c>
      <c r="AK12" s="569" t="s">
        <v>14</v>
      </c>
      <c r="AL12" s="618"/>
      <c r="AM12" s="570" t="s">
        <v>748</v>
      </c>
      <c r="AN12" s="570" t="s">
        <v>748</v>
      </c>
      <c r="AO12" s="900">
        <v>8</v>
      </c>
      <c r="AP12" s="903" t="s">
        <v>0</v>
      </c>
      <c r="AQ12" s="901"/>
      <c r="AR12" s="908"/>
      <c r="AS12" s="908"/>
      <c r="AT12" s="568">
        <v>8</v>
      </c>
      <c r="AU12" s="569" t="s">
        <v>12</v>
      </c>
      <c r="AV12" s="614"/>
      <c r="AW12" s="570"/>
      <c r="AX12" s="570"/>
      <c r="AY12" s="900">
        <v>8</v>
      </c>
      <c r="AZ12" s="897" t="s">
        <v>15</v>
      </c>
      <c r="BA12" s="922"/>
      <c r="BB12" s="908"/>
      <c r="BC12" s="908"/>
      <c r="BD12" s="900">
        <v>8</v>
      </c>
      <c r="BE12" s="903" t="s">
        <v>15</v>
      </c>
      <c r="BF12" s="901"/>
      <c r="BG12" s="908"/>
      <c r="BH12" s="908"/>
      <c r="BI12" s="361"/>
      <c r="BJ12" s="361"/>
    </row>
    <row r="13" spans="1:62" ht="65.099999999999994" customHeight="1">
      <c r="A13" s="806">
        <v>9</v>
      </c>
      <c r="B13" s="807" t="s">
        <v>17</v>
      </c>
      <c r="C13" s="951"/>
      <c r="D13" s="826" t="s">
        <v>1823</v>
      </c>
      <c r="E13" s="570"/>
      <c r="F13" s="568">
        <v>9</v>
      </c>
      <c r="G13" s="807" t="s">
        <v>13</v>
      </c>
      <c r="H13" s="847"/>
      <c r="I13" s="821" t="s">
        <v>748</v>
      </c>
      <c r="J13" s="822" t="s">
        <v>748</v>
      </c>
      <c r="K13" s="900">
        <v>9</v>
      </c>
      <c r="L13" s="903" t="s">
        <v>0</v>
      </c>
      <c r="M13" s="913"/>
      <c r="N13" s="911"/>
      <c r="O13" s="907"/>
      <c r="P13" s="568">
        <v>9</v>
      </c>
      <c r="Q13" s="569" t="s">
        <v>17</v>
      </c>
      <c r="R13" s="848"/>
      <c r="S13" s="821" t="s">
        <v>1823</v>
      </c>
      <c r="T13" s="822" t="s">
        <v>1823</v>
      </c>
      <c r="U13" s="568">
        <v>9</v>
      </c>
      <c r="V13" s="569" t="s">
        <v>14</v>
      </c>
      <c r="W13" s="813"/>
      <c r="X13" s="570"/>
      <c r="Y13" s="570"/>
      <c r="Z13" s="900">
        <v>9</v>
      </c>
      <c r="AA13" s="903" t="s">
        <v>16</v>
      </c>
      <c r="AB13" s="901" t="s">
        <v>1813</v>
      </c>
      <c r="AC13" s="916"/>
      <c r="AD13" s="908"/>
      <c r="AE13" s="568">
        <v>9</v>
      </c>
      <c r="AF13" s="807" t="s">
        <v>12</v>
      </c>
      <c r="AG13" s="849"/>
      <c r="AH13" s="570" t="s">
        <v>1823</v>
      </c>
      <c r="AI13" s="570" t="s">
        <v>1823</v>
      </c>
      <c r="AJ13" s="900">
        <v>9</v>
      </c>
      <c r="AK13" s="903" t="s">
        <v>15</v>
      </c>
      <c r="AL13" s="917"/>
      <c r="AM13" s="908"/>
      <c r="AN13" s="908"/>
      <c r="AO13" s="568">
        <v>9</v>
      </c>
      <c r="AP13" s="569" t="s">
        <v>16</v>
      </c>
      <c r="AQ13" s="614"/>
      <c r="AR13" s="570" t="s">
        <v>1823</v>
      </c>
      <c r="AS13" s="570" t="s">
        <v>1823</v>
      </c>
      <c r="AT13" s="568">
        <v>9</v>
      </c>
      <c r="AU13" s="569" t="s">
        <v>13</v>
      </c>
      <c r="AV13" s="614"/>
      <c r="AW13" s="570"/>
      <c r="AX13" s="570"/>
      <c r="AY13" s="900">
        <v>9</v>
      </c>
      <c r="AZ13" s="897" t="s">
        <v>0</v>
      </c>
      <c r="BA13" s="944"/>
      <c r="BB13" s="908"/>
      <c r="BC13" s="908"/>
      <c r="BD13" s="900">
        <v>9</v>
      </c>
      <c r="BE13" s="903" t="s">
        <v>0</v>
      </c>
      <c r="BF13" s="901"/>
      <c r="BG13" s="908"/>
      <c r="BH13" s="908"/>
      <c r="BI13" s="361"/>
      <c r="BJ13" s="361"/>
    </row>
    <row r="14" spans="1:62" ht="65.099999999999994" customHeight="1">
      <c r="A14" s="806">
        <v>10</v>
      </c>
      <c r="B14" s="807" t="s">
        <v>12</v>
      </c>
      <c r="C14" s="842"/>
      <c r="D14" s="826" t="s">
        <v>748</v>
      </c>
      <c r="E14" s="570" t="s">
        <v>748</v>
      </c>
      <c r="F14" s="568">
        <v>10</v>
      </c>
      <c r="G14" s="807" t="s">
        <v>14</v>
      </c>
      <c r="H14" s="829"/>
      <c r="I14" s="821" t="s">
        <v>748</v>
      </c>
      <c r="J14" s="822" t="s">
        <v>748</v>
      </c>
      <c r="K14" s="568">
        <v>10</v>
      </c>
      <c r="L14" s="569" t="s">
        <v>16</v>
      </c>
      <c r="M14" s="842"/>
      <c r="N14" s="826" t="s">
        <v>1823</v>
      </c>
      <c r="O14" s="822" t="s">
        <v>1823</v>
      </c>
      <c r="P14" s="568">
        <v>10</v>
      </c>
      <c r="Q14" s="569" t="s">
        <v>12</v>
      </c>
      <c r="R14" s="827"/>
      <c r="S14" s="821" t="s">
        <v>748</v>
      </c>
      <c r="T14" s="822" t="s">
        <v>748</v>
      </c>
      <c r="U14" s="900">
        <v>10</v>
      </c>
      <c r="V14" s="903" t="s">
        <v>15</v>
      </c>
      <c r="W14" s="901"/>
      <c r="X14" s="908"/>
      <c r="Y14" s="908"/>
      <c r="Z14" s="568">
        <v>10</v>
      </c>
      <c r="AA14" s="569" t="s">
        <v>17</v>
      </c>
      <c r="AB14" s="618"/>
      <c r="AC14" s="816" t="s">
        <v>1823</v>
      </c>
      <c r="AD14" s="570" t="s">
        <v>1823</v>
      </c>
      <c r="AE14" s="568">
        <v>10</v>
      </c>
      <c r="AF14" s="807" t="s">
        <v>13</v>
      </c>
      <c r="AG14" s="817"/>
      <c r="AH14" s="826" t="s">
        <v>748</v>
      </c>
      <c r="AI14" s="570" t="s">
        <v>748</v>
      </c>
      <c r="AJ14" s="900">
        <v>10</v>
      </c>
      <c r="AK14" s="903" t="s">
        <v>0</v>
      </c>
      <c r="AL14" s="901"/>
      <c r="AM14" s="908"/>
      <c r="AN14" s="908"/>
      <c r="AO14" s="568">
        <v>10</v>
      </c>
      <c r="AP14" s="569" t="s">
        <v>17</v>
      </c>
      <c r="AQ14" s="813"/>
      <c r="AR14" s="570" t="s">
        <v>1823</v>
      </c>
      <c r="AS14" s="570" t="s">
        <v>1823</v>
      </c>
      <c r="AT14" s="568">
        <v>10</v>
      </c>
      <c r="AU14" s="569" t="s">
        <v>14</v>
      </c>
      <c r="AV14" s="813" t="s">
        <v>1824</v>
      </c>
      <c r="AW14" s="570"/>
      <c r="AX14" s="570"/>
      <c r="AY14" s="568">
        <v>10</v>
      </c>
      <c r="AZ14" s="807" t="s">
        <v>16</v>
      </c>
      <c r="BA14" s="614"/>
      <c r="BB14" s="570" t="s">
        <v>1823</v>
      </c>
      <c r="BC14" s="570" t="s">
        <v>1823</v>
      </c>
      <c r="BD14" s="568">
        <v>10</v>
      </c>
      <c r="BE14" s="569" t="s">
        <v>16</v>
      </c>
      <c r="BF14" s="823"/>
      <c r="BG14" s="570" t="s">
        <v>1823</v>
      </c>
      <c r="BH14" s="570" t="s">
        <v>1823</v>
      </c>
      <c r="BI14" s="361"/>
      <c r="BJ14" s="361"/>
    </row>
    <row r="15" spans="1:62" ht="65.099999999999994" customHeight="1">
      <c r="A15" s="806">
        <v>11</v>
      </c>
      <c r="B15" s="807" t="s">
        <v>13</v>
      </c>
      <c r="C15" s="851"/>
      <c r="D15" s="826" t="s">
        <v>748</v>
      </c>
      <c r="E15" s="570" t="s">
        <v>748</v>
      </c>
      <c r="F15" s="900">
        <v>11</v>
      </c>
      <c r="G15" s="897" t="s">
        <v>15</v>
      </c>
      <c r="H15" s="919"/>
      <c r="I15" s="906"/>
      <c r="J15" s="907"/>
      <c r="K15" s="568">
        <v>11</v>
      </c>
      <c r="L15" s="569" t="s">
        <v>17</v>
      </c>
      <c r="M15" s="813"/>
      <c r="N15" s="826" t="s">
        <v>1823</v>
      </c>
      <c r="O15" s="822" t="s">
        <v>1823</v>
      </c>
      <c r="P15" s="568">
        <v>11</v>
      </c>
      <c r="Q15" s="569" t="s">
        <v>13</v>
      </c>
      <c r="R15" s="852"/>
      <c r="S15" s="821" t="s">
        <v>748</v>
      </c>
      <c r="T15" s="822" t="s">
        <v>748</v>
      </c>
      <c r="U15" s="900">
        <v>11</v>
      </c>
      <c r="V15" s="903" t="s">
        <v>0</v>
      </c>
      <c r="W15" s="901" t="s">
        <v>876</v>
      </c>
      <c r="X15" s="908"/>
      <c r="Y15" s="908"/>
      <c r="Z15" s="568">
        <v>11</v>
      </c>
      <c r="AA15" s="569" t="s">
        <v>12</v>
      </c>
      <c r="AB15" s="815"/>
      <c r="AC15" s="570" t="s">
        <v>1823</v>
      </c>
      <c r="AD15" s="570" t="s">
        <v>1823</v>
      </c>
      <c r="AE15" s="568">
        <v>11</v>
      </c>
      <c r="AF15" s="807" t="s">
        <v>14</v>
      </c>
      <c r="AG15" s="842"/>
      <c r="AH15" s="826" t="s">
        <v>748</v>
      </c>
      <c r="AI15" s="570" t="s">
        <v>748</v>
      </c>
      <c r="AJ15" s="568">
        <v>11</v>
      </c>
      <c r="AK15" s="569" t="s">
        <v>16</v>
      </c>
      <c r="AL15" s="813"/>
      <c r="AM15" s="570" t="s">
        <v>1823</v>
      </c>
      <c r="AN15" s="570" t="s">
        <v>1823</v>
      </c>
      <c r="AO15" s="568">
        <v>11</v>
      </c>
      <c r="AP15" s="569" t="s">
        <v>12</v>
      </c>
      <c r="AQ15" s="853"/>
      <c r="AR15" s="570" t="s">
        <v>748</v>
      </c>
      <c r="AS15" s="570" t="s">
        <v>748</v>
      </c>
      <c r="AT15" s="900">
        <v>11</v>
      </c>
      <c r="AU15" s="903" t="s">
        <v>15</v>
      </c>
      <c r="AV15" s="901"/>
      <c r="AW15" s="908"/>
      <c r="AX15" s="908"/>
      <c r="AY15" s="900">
        <v>11</v>
      </c>
      <c r="AZ15" s="897" t="s">
        <v>17</v>
      </c>
      <c r="BA15" s="901" t="s">
        <v>1815</v>
      </c>
      <c r="BB15" s="570"/>
      <c r="BC15" s="570"/>
      <c r="BD15" s="568">
        <v>11</v>
      </c>
      <c r="BE15" s="569" t="s">
        <v>17</v>
      </c>
      <c r="BF15" s="854"/>
      <c r="BG15" s="570" t="s">
        <v>748</v>
      </c>
      <c r="BH15" s="570" t="s">
        <v>748</v>
      </c>
      <c r="BI15" s="361"/>
      <c r="BJ15" s="361"/>
    </row>
    <row r="16" spans="1:62" ht="65.099999999999994" customHeight="1">
      <c r="A16" s="806">
        <v>12</v>
      </c>
      <c r="B16" s="807" t="s">
        <v>14</v>
      </c>
      <c r="C16" s="834"/>
      <c r="D16" s="826" t="s">
        <v>748</v>
      </c>
      <c r="E16" s="570" t="s">
        <v>748</v>
      </c>
      <c r="F16" s="900">
        <v>12</v>
      </c>
      <c r="G16" s="897" t="s">
        <v>0</v>
      </c>
      <c r="H16" s="901"/>
      <c r="I16" s="906"/>
      <c r="J16" s="907"/>
      <c r="K16" s="568">
        <v>12</v>
      </c>
      <c r="L16" s="569" t="s">
        <v>12</v>
      </c>
      <c r="M16" s="855"/>
      <c r="N16" s="821" t="s">
        <v>748</v>
      </c>
      <c r="O16" s="856" t="s">
        <v>748</v>
      </c>
      <c r="P16" s="568">
        <v>12</v>
      </c>
      <c r="Q16" s="569" t="s">
        <v>14</v>
      </c>
      <c r="R16" s="857"/>
      <c r="S16" s="821" t="s">
        <v>748</v>
      </c>
      <c r="T16" s="822" t="s">
        <v>748</v>
      </c>
      <c r="U16" s="900">
        <v>12</v>
      </c>
      <c r="V16" s="903" t="s">
        <v>16</v>
      </c>
      <c r="W16" s="922" t="s">
        <v>1809</v>
      </c>
      <c r="X16" s="908"/>
      <c r="Y16" s="908"/>
      <c r="Z16" s="568">
        <v>12</v>
      </c>
      <c r="AA16" s="569" t="s">
        <v>13</v>
      </c>
      <c r="AB16" s="820"/>
      <c r="AC16" s="570" t="s">
        <v>748</v>
      </c>
      <c r="AD16" s="570" t="s">
        <v>748</v>
      </c>
      <c r="AE16" s="900">
        <v>12</v>
      </c>
      <c r="AF16" s="897" t="s">
        <v>15</v>
      </c>
      <c r="AG16" s="924"/>
      <c r="AH16" s="908"/>
      <c r="AI16" s="908"/>
      <c r="AJ16" s="568">
        <v>12</v>
      </c>
      <c r="AK16" s="569" t="s">
        <v>17</v>
      </c>
      <c r="AL16" s="858"/>
      <c r="AM16" s="570" t="s">
        <v>1823</v>
      </c>
      <c r="AN16" s="570" t="s">
        <v>1823</v>
      </c>
      <c r="AO16" s="568">
        <v>12</v>
      </c>
      <c r="AP16" s="569" t="s">
        <v>13</v>
      </c>
      <c r="AQ16" s="618"/>
      <c r="AR16" s="570" t="s">
        <v>748</v>
      </c>
      <c r="AS16" s="570" t="s">
        <v>748</v>
      </c>
      <c r="AT16" s="900">
        <v>12</v>
      </c>
      <c r="AU16" s="903" t="s">
        <v>0</v>
      </c>
      <c r="AV16" s="901"/>
      <c r="AW16" s="908"/>
      <c r="AX16" s="908"/>
      <c r="AY16" s="568">
        <v>12</v>
      </c>
      <c r="AZ16" s="807" t="s">
        <v>12</v>
      </c>
      <c r="BA16" s="614"/>
      <c r="BB16" s="570" t="s">
        <v>1823</v>
      </c>
      <c r="BC16" s="570" t="s">
        <v>1823</v>
      </c>
      <c r="BD16" s="568">
        <v>12</v>
      </c>
      <c r="BE16" s="569" t="s">
        <v>12</v>
      </c>
      <c r="BF16" s="812"/>
      <c r="BG16" s="570" t="s">
        <v>748</v>
      </c>
      <c r="BH16" s="570" t="s">
        <v>748</v>
      </c>
      <c r="BI16" s="361"/>
      <c r="BJ16" s="361"/>
    </row>
    <row r="17" spans="1:62" ht="65.099999999999994" customHeight="1">
      <c r="A17" s="896">
        <v>13</v>
      </c>
      <c r="B17" s="897" t="s">
        <v>15</v>
      </c>
      <c r="C17" s="939"/>
      <c r="D17" s="911"/>
      <c r="E17" s="908"/>
      <c r="F17" s="568">
        <v>13</v>
      </c>
      <c r="G17" s="807" t="s">
        <v>16</v>
      </c>
      <c r="H17" s="614"/>
      <c r="I17" s="821" t="s">
        <v>1823</v>
      </c>
      <c r="J17" s="822" t="s">
        <v>1823</v>
      </c>
      <c r="K17" s="568">
        <v>13</v>
      </c>
      <c r="L17" s="569" t="s">
        <v>13</v>
      </c>
      <c r="M17" s="820"/>
      <c r="N17" s="821" t="s">
        <v>748</v>
      </c>
      <c r="O17" s="856" t="s">
        <v>748</v>
      </c>
      <c r="P17" s="900">
        <v>13</v>
      </c>
      <c r="Q17" s="903" t="s">
        <v>15</v>
      </c>
      <c r="R17" s="921"/>
      <c r="S17" s="906"/>
      <c r="T17" s="907"/>
      <c r="U17" s="568">
        <v>13</v>
      </c>
      <c r="V17" s="569" t="s">
        <v>17</v>
      </c>
      <c r="W17" s="813"/>
      <c r="X17" s="570"/>
      <c r="Y17" s="570"/>
      <c r="Z17" s="568">
        <v>13</v>
      </c>
      <c r="AA17" s="569" t="s">
        <v>14</v>
      </c>
      <c r="AB17" s="618"/>
      <c r="AC17" s="570" t="s">
        <v>748</v>
      </c>
      <c r="AD17" s="570" t="s">
        <v>748</v>
      </c>
      <c r="AE17" s="900">
        <v>13</v>
      </c>
      <c r="AF17" s="897" t="s">
        <v>0</v>
      </c>
      <c r="AG17" s="901"/>
      <c r="AH17" s="908"/>
      <c r="AI17" s="908"/>
      <c r="AJ17" s="568">
        <v>13</v>
      </c>
      <c r="AK17" s="569" t="s">
        <v>12</v>
      </c>
      <c r="AL17" s="827"/>
      <c r="AM17" s="570" t="s">
        <v>748</v>
      </c>
      <c r="AN17" s="570" t="s">
        <v>748</v>
      </c>
      <c r="AO17" s="568">
        <v>13</v>
      </c>
      <c r="AP17" s="569" t="s">
        <v>14</v>
      </c>
      <c r="AQ17" s="614"/>
      <c r="AR17" s="570" t="s">
        <v>748</v>
      </c>
      <c r="AS17" s="570" t="s">
        <v>748</v>
      </c>
      <c r="AT17" s="900">
        <v>13</v>
      </c>
      <c r="AU17" s="903" t="s">
        <v>16</v>
      </c>
      <c r="AV17" s="944" t="s">
        <v>1066</v>
      </c>
      <c r="AW17" s="570"/>
      <c r="AX17" s="570"/>
      <c r="AY17" s="568">
        <v>13</v>
      </c>
      <c r="AZ17" s="807" t="s">
        <v>13</v>
      </c>
      <c r="BA17" s="817"/>
      <c r="BB17" s="570" t="s">
        <v>748</v>
      </c>
      <c r="BC17" s="570" t="s">
        <v>748</v>
      </c>
      <c r="BD17" s="568">
        <v>13</v>
      </c>
      <c r="BE17" s="569" t="s">
        <v>13</v>
      </c>
      <c r="BF17" s="614"/>
      <c r="BG17" s="570" t="s">
        <v>748</v>
      </c>
      <c r="BH17" s="570" t="s">
        <v>748</v>
      </c>
      <c r="BI17" s="361"/>
      <c r="BJ17" s="361"/>
    </row>
    <row r="18" spans="1:62" ht="65.099999999999994" customHeight="1">
      <c r="A18" s="896">
        <v>14</v>
      </c>
      <c r="B18" s="897" t="s">
        <v>0</v>
      </c>
      <c r="C18" s="940"/>
      <c r="D18" s="911"/>
      <c r="E18" s="908"/>
      <c r="F18" s="568">
        <v>14</v>
      </c>
      <c r="G18" s="807" t="s">
        <v>17</v>
      </c>
      <c r="H18" s="859"/>
      <c r="I18" s="821" t="s">
        <v>1823</v>
      </c>
      <c r="J18" s="822" t="s">
        <v>1823</v>
      </c>
      <c r="K18" s="568">
        <v>14</v>
      </c>
      <c r="L18" s="569" t="s">
        <v>14</v>
      </c>
      <c r="M18" s="817"/>
      <c r="N18" s="821" t="s">
        <v>748</v>
      </c>
      <c r="O18" s="822" t="s">
        <v>748</v>
      </c>
      <c r="P18" s="900">
        <v>14</v>
      </c>
      <c r="Q18" s="903" t="s">
        <v>0</v>
      </c>
      <c r="R18" s="922"/>
      <c r="S18" s="908"/>
      <c r="T18" s="908"/>
      <c r="U18" s="568">
        <v>14</v>
      </c>
      <c r="V18" s="569" t="s">
        <v>12</v>
      </c>
      <c r="W18" s="813"/>
      <c r="X18" s="570"/>
      <c r="Y18" s="570"/>
      <c r="Z18" s="900">
        <v>14</v>
      </c>
      <c r="AA18" s="903" t="s">
        <v>15</v>
      </c>
      <c r="AB18" s="923"/>
      <c r="AC18" s="908"/>
      <c r="AD18" s="908"/>
      <c r="AE18" s="900">
        <v>14</v>
      </c>
      <c r="AF18" s="897" t="s">
        <v>16</v>
      </c>
      <c r="AG18" s="901" t="s">
        <v>1814</v>
      </c>
      <c r="AH18" s="908"/>
      <c r="AI18" s="908"/>
      <c r="AJ18" s="568">
        <v>14</v>
      </c>
      <c r="AK18" s="569" t="s">
        <v>13</v>
      </c>
      <c r="AL18" s="860" t="s">
        <v>1485</v>
      </c>
      <c r="AM18" s="570" t="s">
        <v>748</v>
      </c>
      <c r="AN18" s="570" t="s">
        <v>748</v>
      </c>
      <c r="AO18" s="900">
        <v>14</v>
      </c>
      <c r="AP18" s="903" t="s">
        <v>15</v>
      </c>
      <c r="AQ18" s="926"/>
      <c r="AR18" s="908"/>
      <c r="AS18" s="908"/>
      <c r="AT18" s="568">
        <v>14</v>
      </c>
      <c r="AU18" s="569" t="s">
        <v>17</v>
      </c>
      <c r="AV18" s="614" t="s">
        <v>1490</v>
      </c>
      <c r="AW18" s="570" t="s">
        <v>1823</v>
      </c>
      <c r="AX18" s="570" t="s">
        <v>1823</v>
      </c>
      <c r="AY18" s="568">
        <v>14</v>
      </c>
      <c r="AZ18" s="807" t="s">
        <v>14</v>
      </c>
      <c r="BA18" s="817"/>
      <c r="BB18" s="570" t="s">
        <v>748</v>
      </c>
      <c r="BC18" s="570" t="s">
        <v>748</v>
      </c>
      <c r="BD18" s="568">
        <v>14</v>
      </c>
      <c r="BE18" s="569" t="s">
        <v>14</v>
      </c>
      <c r="BF18" s="614"/>
      <c r="BG18" s="570" t="s">
        <v>748</v>
      </c>
      <c r="BH18" s="570" t="s">
        <v>748</v>
      </c>
      <c r="BI18" s="361"/>
      <c r="BJ18" s="361"/>
    </row>
    <row r="19" spans="1:62" ht="65.099999999999994" customHeight="1">
      <c r="A19" s="806">
        <v>15</v>
      </c>
      <c r="B19" s="807" t="s">
        <v>16</v>
      </c>
      <c r="C19" s="835"/>
      <c r="D19" s="826" t="s">
        <v>1823</v>
      </c>
      <c r="E19" s="570" t="s">
        <v>1823</v>
      </c>
      <c r="F19" s="568">
        <v>15</v>
      </c>
      <c r="G19" s="807" t="s">
        <v>12</v>
      </c>
      <c r="H19" s="861"/>
      <c r="I19" s="821" t="s">
        <v>748</v>
      </c>
      <c r="J19" s="822" t="s">
        <v>748</v>
      </c>
      <c r="K19" s="900">
        <v>15</v>
      </c>
      <c r="L19" s="903" t="s">
        <v>15</v>
      </c>
      <c r="M19" s="901"/>
      <c r="N19" s="906"/>
      <c r="O19" s="907"/>
      <c r="P19" s="900">
        <v>15</v>
      </c>
      <c r="Q19" s="903" t="s">
        <v>16</v>
      </c>
      <c r="R19" s="899" t="s">
        <v>1810</v>
      </c>
      <c r="S19" s="908"/>
      <c r="T19" s="908"/>
      <c r="U19" s="568">
        <v>15</v>
      </c>
      <c r="V19" s="569" t="s">
        <v>13</v>
      </c>
      <c r="W19" s="614"/>
      <c r="X19" s="570"/>
      <c r="Y19" s="570"/>
      <c r="Z19" s="900">
        <v>15</v>
      </c>
      <c r="AA19" s="903" t="s">
        <v>0</v>
      </c>
      <c r="AB19" s="901"/>
      <c r="AC19" s="908"/>
      <c r="AD19" s="908"/>
      <c r="AE19" s="568">
        <v>15</v>
      </c>
      <c r="AF19" s="807" t="s">
        <v>17</v>
      </c>
      <c r="AG19" s="817"/>
      <c r="AH19" s="570" t="s">
        <v>1823</v>
      </c>
      <c r="AI19" s="570" t="s">
        <v>1823</v>
      </c>
      <c r="AJ19" s="568">
        <v>15</v>
      </c>
      <c r="AK19" s="569" t="s">
        <v>14</v>
      </c>
      <c r="AL19" s="844"/>
      <c r="AM19" s="570" t="s">
        <v>1823</v>
      </c>
      <c r="AN19" s="570" t="s">
        <v>1823</v>
      </c>
      <c r="AO19" s="900">
        <v>15</v>
      </c>
      <c r="AP19" s="903" t="s">
        <v>0</v>
      </c>
      <c r="AQ19" s="901"/>
      <c r="AR19" s="908"/>
      <c r="AS19" s="908"/>
      <c r="AT19" s="568">
        <v>15</v>
      </c>
      <c r="AU19" s="569" t="s">
        <v>12</v>
      </c>
      <c r="AV19" s="813"/>
      <c r="AW19" s="570" t="s">
        <v>748</v>
      </c>
      <c r="AX19" s="570" t="s">
        <v>748</v>
      </c>
      <c r="AY19" s="900">
        <v>15</v>
      </c>
      <c r="AZ19" s="897" t="s">
        <v>15</v>
      </c>
      <c r="BA19" s="917"/>
      <c r="BB19" s="908"/>
      <c r="BC19" s="908"/>
      <c r="BD19" s="900">
        <v>15</v>
      </c>
      <c r="BE19" s="903" t="s">
        <v>15</v>
      </c>
      <c r="BF19" s="922"/>
      <c r="BG19" s="908"/>
      <c r="BH19" s="908"/>
      <c r="BI19" s="361"/>
      <c r="BJ19" s="361"/>
    </row>
    <row r="20" spans="1:62" ht="65.099999999999994" customHeight="1">
      <c r="A20" s="806">
        <v>16</v>
      </c>
      <c r="B20" s="807" t="s">
        <v>17</v>
      </c>
      <c r="C20" s="827" t="s">
        <v>1480</v>
      </c>
      <c r="D20" s="826" t="s">
        <v>1823</v>
      </c>
      <c r="E20" s="570" t="s">
        <v>1823</v>
      </c>
      <c r="F20" s="568">
        <v>16</v>
      </c>
      <c r="G20" s="807" t="s">
        <v>13</v>
      </c>
      <c r="H20" s="862"/>
      <c r="I20" s="821" t="s">
        <v>748</v>
      </c>
      <c r="J20" s="822" t="s">
        <v>748</v>
      </c>
      <c r="K20" s="900">
        <v>16</v>
      </c>
      <c r="L20" s="903" t="s">
        <v>0</v>
      </c>
      <c r="M20" s="920"/>
      <c r="N20" s="906"/>
      <c r="O20" s="907"/>
      <c r="P20" s="568">
        <v>16</v>
      </c>
      <c r="Q20" s="569" t="s">
        <v>17</v>
      </c>
      <c r="R20" s="863"/>
      <c r="S20" s="570" t="s">
        <v>1823</v>
      </c>
      <c r="T20" s="570" t="s">
        <v>1823</v>
      </c>
      <c r="U20" s="568">
        <v>16</v>
      </c>
      <c r="V20" s="569" t="s">
        <v>14</v>
      </c>
      <c r="W20" s="614"/>
      <c r="X20" s="570"/>
      <c r="Y20" s="570"/>
      <c r="Z20" s="900">
        <v>16</v>
      </c>
      <c r="AA20" s="903" t="s">
        <v>16</v>
      </c>
      <c r="AB20" s="901" t="s">
        <v>1811</v>
      </c>
      <c r="AC20" s="908"/>
      <c r="AD20" s="908"/>
      <c r="AE20" s="568">
        <v>16</v>
      </c>
      <c r="AF20" s="807" t="s">
        <v>12</v>
      </c>
      <c r="AG20" s="817"/>
      <c r="AH20" s="570" t="s">
        <v>748</v>
      </c>
      <c r="AI20" s="570" t="s">
        <v>748</v>
      </c>
      <c r="AJ20" s="900">
        <v>16</v>
      </c>
      <c r="AK20" s="903" t="s">
        <v>15</v>
      </c>
      <c r="AL20" s="913"/>
      <c r="AM20" s="908"/>
      <c r="AN20" s="908"/>
      <c r="AO20" s="568">
        <v>16</v>
      </c>
      <c r="AP20" s="569" t="s">
        <v>16</v>
      </c>
      <c r="AQ20" s="614"/>
      <c r="AR20" s="570" t="s">
        <v>1823</v>
      </c>
      <c r="AS20" s="570" t="s">
        <v>1823</v>
      </c>
      <c r="AT20" s="568">
        <v>16</v>
      </c>
      <c r="AU20" s="569" t="s">
        <v>13</v>
      </c>
      <c r="AV20" s="864"/>
      <c r="AW20" s="826" t="s">
        <v>748</v>
      </c>
      <c r="AX20" s="570" t="s">
        <v>748</v>
      </c>
      <c r="AY20" s="900">
        <v>16</v>
      </c>
      <c r="AZ20" s="897" t="s">
        <v>0</v>
      </c>
      <c r="BA20" s="944"/>
      <c r="BB20" s="908"/>
      <c r="BC20" s="908"/>
      <c r="BD20" s="900">
        <v>16</v>
      </c>
      <c r="BE20" s="903" t="s">
        <v>0</v>
      </c>
      <c r="BF20" s="922"/>
      <c r="BG20" s="908"/>
      <c r="BH20" s="908"/>
      <c r="BI20" s="361"/>
      <c r="BJ20" s="361"/>
    </row>
    <row r="21" spans="1:62" ht="65.099999999999994" customHeight="1">
      <c r="A21" s="806">
        <v>17</v>
      </c>
      <c r="B21" s="807" t="s">
        <v>12</v>
      </c>
      <c r="C21" s="865"/>
      <c r="D21" s="826" t="s">
        <v>748</v>
      </c>
      <c r="E21" s="570" t="s">
        <v>748</v>
      </c>
      <c r="F21" s="568">
        <v>17</v>
      </c>
      <c r="G21" s="807" t="s">
        <v>14</v>
      </c>
      <c r="H21" s="835"/>
      <c r="I21" s="821" t="s">
        <v>748</v>
      </c>
      <c r="J21" s="822" t="s">
        <v>1823</v>
      </c>
      <c r="K21" s="568">
        <v>17</v>
      </c>
      <c r="L21" s="569" t="s">
        <v>16</v>
      </c>
      <c r="M21" s="614"/>
      <c r="N21" s="821" t="s">
        <v>1823</v>
      </c>
      <c r="O21" s="822" t="s">
        <v>1823</v>
      </c>
      <c r="P21" s="568">
        <v>17</v>
      </c>
      <c r="Q21" s="569" t="s">
        <v>12</v>
      </c>
      <c r="R21" s="817"/>
      <c r="S21" s="866" t="s">
        <v>1823</v>
      </c>
      <c r="T21" s="867" t="s">
        <v>1823</v>
      </c>
      <c r="U21" s="900">
        <v>17</v>
      </c>
      <c r="V21" s="903" t="s">
        <v>15</v>
      </c>
      <c r="W21" s="901"/>
      <c r="X21" s="908"/>
      <c r="Y21" s="908"/>
      <c r="Z21" s="568">
        <v>17</v>
      </c>
      <c r="AA21" s="569" t="s">
        <v>17</v>
      </c>
      <c r="AB21" s="813"/>
      <c r="AC21" s="570" t="s">
        <v>1823</v>
      </c>
      <c r="AD21" s="570" t="s">
        <v>1823</v>
      </c>
      <c r="AE21" s="568">
        <v>17</v>
      </c>
      <c r="AF21" s="807" t="s">
        <v>13</v>
      </c>
      <c r="AG21" s="618"/>
      <c r="AH21" s="570" t="s">
        <v>748</v>
      </c>
      <c r="AI21" s="570" t="s">
        <v>748</v>
      </c>
      <c r="AJ21" s="900">
        <v>17</v>
      </c>
      <c r="AK21" s="903" t="s">
        <v>0</v>
      </c>
      <c r="AL21" s="925"/>
      <c r="AM21" s="908"/>
      <c r="AN21" s="908"/>
      <c r="AO21" s="568">
        <v>17</v>
      </c>
      <c r="AP21" s="569" t="s">
        <v>17</v>
      </c>
      <c r="AQ21" s="813"/>
      <c r="AR21" s="570" t="s">
        <v>1823</v>
      </c>
      <c r="AS21" s="570" t="s">
        <v>1823</v>
      </c>
      <c r="AT21" s="568">
        <v>17</v>
      </c>
      <c r="AU21" s="569" t="s">
        <v>14</v>
      </c>
      <c r="AV21" s="820"/>
      <c r="AW21" s="826" t="s">
        <v>748</v>
      </c>
      <c r="AX21" s="570" t="s">
        <v>748</v>
      </c>
      <c r="AY21" s="568">
        <v>17</v>
      </c>
      <c r="AZ21" s="807" t="s">
        <v>16</v>
      </c>
      <c r="BA21" s="614"/>
      <c r="BB21" s="570" t="s">
        <v>1823</v>
      </c>
      <c r="BC21" s="570" t="s">
        <v>1823</v>
      </c>
      <c r="BD21" s="568">
        <v>17</v>
      </c>
      <c r="BE21" s="569" t="s">
        <v>16</v>
      </c>
      <c r="BF21" s="614"/>
      <c r="BG21" s="570" t="s">
        <v>1823</v>
      </c>
      <c r="BH21" s="570" t="s">
        <v>1823</v>
      </c>
      <c r="BI21" s="361"/>
      <c r="BJ21" s="361"/>
    </row>
    <row r="22" spans="1:62" ht="65.099999999999994" customHeight="1">
      <c r="A22" s="806">
        <v>18</v>
      </c>
      <c r="B22" s="807" t="s">
        <v>13</v>
      </c>
      <c r="C22" s="863"/>
      <c r="D22" s="826" t="s">
        <v>748</v>
      </c>
      <c r="E22" s="570" t="s">
        <v>748</v>
      </c>
      <c r="F22" s="900">
        <v>18</v>
      </c>
      <c r="G22" s="897" t="s">
        <v>15</v>
      </c>
      <c r="H22" s="901"/>
      <c r="I22" s="911"/>
      <c r="J22" s="911"/>
      <c r="K22" s="568">
        <v>18</v>
      </c>
      <c r="L22" s="569" t="s">
        <v>17</v>
      </c>
      <c r="M22" s="828"/>
      <c r="N22" s="821" t="s">
        <v>1823</v>
      </c>
      <c r="O22" s="822" t="s">
        <v>1823</v>
      </c>
      <c r="P22" s="568">
        <v>18</v>
      </c>
      <c r="Q22" s="569" t="s">
        <v>13</v>
      </c>
      <c r="R22" s="618"/>
      <c r="S22" s="821" t="s">
        <v>748</v>
      </c>
      <c r="T22" s="822" t="s">
        <v>748</v>
      </c>
      <c r="U22" s="900">
        <v>18</v>
      </c>
      <c r="V22" s="903" t="s">
        <v>0</v>
      </c>
      <c r="W22" s="901"/>
      <c r="X22" s="908"/>
      <c r="Y22" s="908"/>
      <c r="Z22" s="568">
        <v>18</v>
      </c>
      <c r="AA22" s="569" t="s">
        <v>12</v>
      </c>
      <c r="AB22" s="614"/>
      <c r="AC22" s="570" t="s">
        <v>1823</v>
      </c>
      <c r="AD22" s="570" t="s">
        <v>1823</v>
      </c>
      <c r="AE22" s="568">
        <v>18</v>
      </c>
      <c r="AF22" s="807" t="s">
        <v>14</v>
      </c>
      <c r="AG22" s="850"/>
      <c r="AH22" s="570" t="s">
        <v>748</v>
      </c>
      <c r="AI22" s="570" t="s">
        <v>748</v>
      </c>
      <c r="AJ22" s="568">
        <v>18</v>
      </c>
      <c r="AK22" s="569" t="s">
        <v>16</v>
      </c>
      <c r="AL22" s="614"/>
      <c r="AM22" s="570" t="s">
        <v>1823</v>
      </c>
      <c r="AN22" s="570" t="s">
        <v>1823</v>
      </c>
      <c r="AO22" s="568">
        <v>18</v>
      </c>
      <c r="AP22" s="569" t="s">
        <v>12</v>
      </c>
      <c r="AQ22" s="868"/>
      <c r="AR22" s="570" t="s">
        <v>748</v>
      </c>
      <c r="AS22" s="570" t="s">
        <v>748</v>
      </c>
      <c r="AT22" s="900">
        <v>18</v>
      </c>
      <c r="AU22" s="903" t="s">
        <v>15</v>
      </c>
      <c r="AV22" s="926"/>
      <c r="AW22" s="911"/>
      <c r="AX22" s="908"/>
      <c r="AY22" s="568">
        <v>18</v>
      </c>
      <c r="AZ22" s="807" t="s">
        <v>17</v>
      </c>
      <c r="BA22" s="853"/>
      <c r="BB22" s="570" t="s">
        <v>1823</v>
      </c>
      <c r="BC22" s="570" t="s">
        <v>1823</v>
      </c>
      <c r="BD22" s="568">
        <v>18</v>
      </c>
      <c r="BE22" s="569" t="s">
        <v>17</v>
      </c>
      <c r="BF22" s="842"/>
      <c r="BG22" s="570" t="s">
        <v>748</v>
      </c>
      <c r="BH22" s="570" t="s">
        <v>748</v>
      </c>
      <c r="BI22" s="361"/>
      <c r="BJ22" s="361"/>
    </row>
    <row r="23" spans="1:62" ht="65.099999999999994" customHeight="1">
      <c r="A23" s="806">
        <v>19</v>
      </c>
      <c r="B23" s="807" t="s">
        <v>14</v>
      </c>
      <c r="C23" s="863"/>
      <c r="D23" s="826" t="s">
        <v>748</v>
      </c>
      <c r="E23" s="570" t="s">
        <v>748</v>
      </c>
      <c r="F23" s="900">
        <v>19</v>
      </c>
      <c r="G23" s="897" t="s">
        <v>0</v>
      </c>
      <c r="H23" s="938"/>
      <c r="I23" s="911"/>
      <c r="J23" s="911"/>
      <c r="K23" s="568">
        <v>19</v>
      </c>
      <c r="L23" s="569" t="s">
        <v>12</v>
      </c>
      <c r="M23" s="827"/>
      <c r="N23" s="821" t="s">
        <v>748</v>
      </c>
      <c r="O23" s="822" t="s">
        <v>748</v>
      </c>
      <c r="P23" s="568">
        <v>19</v>
      </c>
      <c r="Q23" s="569" t="s">
        <v>14</v>
      </c>
      <c r="R23" s="817" t="s">
        <v>1818</v>
      </c>
      <c r="S23" s="821" t="s">
        <v>748</v>
      </c>
      <c r="T23" s="822" t="s">
        <v>748</v>
      </c>
      <c r="U23" s="568">
        <v>19</v>
      </c>
      <c r="V23" s="569" t="s">
        <v>16</v>
      </c>
      <c r="W23" s="614"/>
      <c r="X23" s="570"/>
      <c r="Y23" s="570"/>
      <c r="Z23" s="568">
        <v>19</v>
      </c>
      <c r="AA23" s="569" t="s">
        <v>13</v>
      </c>
      <c r="AB23" s="820"/>
      <c r="AC23" s="570" t="s">
        <v>748</v>
      </c>
      <c r="AD23" s="570" t="s">
        <v>748</v>
      </c>
      <c r="AE23" s="900">
        <v>19</v>
      </c>
      <c r="AF23" s="897" t="s">
        <v>15</v>
      </c>
      <c r="AG23" s="927" t="s">
        <v>1436</v>
      </c>
      <c r="AH23" s="908"/>
      <c r="AI23" s="908"/>
      <c r="AJ23" s="568">
        <v>19</v>
      </c>
      <c r="AK23" s="569" t="s">
        <v>17</v>
      </c>
      <c r="AL23" s="828"/>
      <c r="AM23" s="570" t="s">
        <v>1823</v>
      </c>
      <c r="AN23" s="570" t="s">
        <v>1823</v>
      </c>
      <c r="AO23" s="568">
        <v>19</v>
      </c>
      <c r="AP23" s="569" t="s">
        <v>13</v>
      </c>
      <c r="AQ23" s="873" t="s">
        <v>1488</v>
      </c>
      <c r="AR23" s="570" t="s">
        <v>748</v>
      </c>
      <c r="AS23" s="570" t="s">
        <v>748</v>
      </c>
      <c r="AT23" s="900">
        <v>19</v>
      </c>
      <c r="AU23" s="903" t="s">
        <v>0</v>
      </c>
      <c r="AV23" s="901"/>
      <c r="AW23" s="911"/>
      <c r="AX23" s="908"/>
      <c r="AY23" s="568">
        <v>19</v>
      </c>
      <c r="AZ23" s="807" t="s">
        <v>12</v>
      </c>
      <c r="BA23" s="853"/>
      <c r="BB23" s="570" t="s">
        <v>748</v>
      </c>
      <c r="BC23" s="570" t="s">
        <v>748</v>
      </c>
      <c r="BD23" s="568">
        <v>19</v>
      </c>
      <c r="BE23" s="569" t="s">
        <v>12</v>
      </c>
      <c r="BF23" s="813"/>
      <c r="BG23" s="570" t="s">
        <v>748</v>
      </c>
      <c r="BH23" s="570" t="s">
        <v>748</v>
      </c>
      <c r="BI23" s="361"/>
      <c r="BJ23" s="361"/>
    </row>
    <row r="24" spans="1:62" ht="65.099999999999994" customHeight="1">
      <c r="A24" s="896">
        <v>20</v>
      </c>
      <c r="B24" s="897" t="s">
        <v>15</v>
      </c>
      <c r="C24" s="899"/>
      <c r="D24" s="911"/>
      <c r="E24" s="908"/>
      <c r="F24" s="568">
        <v>20</v>
      </c>
      <c r="G24" s="807" t="s">
        <v>16</v>
      </c>
      <c r="H24" s="836"/>
      <c r="I24" s="826" t="s">
        <v>1823</v>
      </c>
      <c r="J24" s="826" t="s">
        <v>1823</v>
      </c>
      <c r="K24" s="568">
        <v>20</v>
      </c>
      <c r="L24" s="569" t="s">
        <v>13</v>
      </c>
      <c r="M24" s="828"/>
      <c r="N24" s="821" t="s">
        <v>748</v>
      </c>
      <c r="O24" s="822" t="s">
        <v>748</v>
      </c>
      <c r="P24" s="900">
        <v>20</v>
      </c>
      <c r="Q24" s="903" t="s">
        <v>15</v>
      </c>
      <c r="R24" s="925"/>
      <c r="S24" s="906"/>
      <c r="T24" s="822"/>
      <c r="U24" s="568">
        <v>20</v>
      </c>
      <c r="V24" s="569" t="s">
        <v>17</v>
      </c>
      <c r="W24" s="813"/>
      <c r="X24" s="570"/>
      <c r="Y24" s="570"/>
      <c r="Z24" s="568">
        <v>20</v>
      </c>
      <c r="AA24" s="569" t="s">
        <v>14</v>
      </c>
      <c r="AB24" s="836"/>
      <c r="AC24" s="570" t="s">
        <v>748</v>
      </c>
      <c r="AD24" s="570" t="s">
        <v>748</v>
      </c>
      <c r="AE24" s="900">
        <v>20</v>
      </c>
      <c r="AF24" s="897" t="s">
        <v>0</v>
      </c>
      <c r="AG24" s="901"/>
      <c r="AH24" s="908"/>
      <c r="AI24" s="908"/>
      <c r="AJ24" s="900">
        <v>20</v>
      </c>
      <c r="AK24" s="903" t="s">
        <v>12</v>
      </c>
      <c r="AL24" s="901" t="s">
        <v>647</v>
      </c>
      <c r="AM24" s="908"/>
      <c r="AN24" s="908"/>
      <c r="AO24" s="568">
        <v>20</v>
      </c>
      <c r="AP24" s="569" t="s">
        <v>14</v>
      </c>
      <c r="AQ24" s="869" t="s">
        <v>1819</v>
      </c>
      <c r="AR24" s="570" t="s">
        <v>748</v>
      </c>
      <c r="AS24" s="570"/>
      <c r="AT24" s="568">
        <v>20</v>
      </c>
      <c r="AU24" s="569" t="s">
        <v>16</v>
      </c>
      <c r="AV24" s="614"/>
      <c r="AW24" s="826" t="s">
        <v>1823</v>
      </c>
      <c r="AX24" s="570" t="s">
        <v>1823</v>
      </c>
      <c r="AY24" s="568">
        <v>20</v>
      </c>
      <c r="AZ24" s="807" t="s">
        <v>13</v>
      </c>
      <c r="BA24" s="870"/>
      <c r="BB24" s="570" t="s">
        <v>748</v>
      </c>
      <c r="BC24" s="570" t="s">
        <v>748</v>
      </c>
      <c r="BD24" s="900">
        <v>20</v>
      </c>
      <c r="BE24" s="903" t="s">
        <v>13</v>
      </c>
      <c r="BF24" s="899" t="s">
        <v>1486</v>
      </c>
      <c r="BG24" s="908"/>
      <c r="BH24" s="908"/>
      <c r="BI24" s="361"/>
      <c r="BJ24" s="361"/>
    </row>
    <row r="25" spans="1:62" ht="65.099999999999994" customHeight="1">
      <c r="A25" s="896">
        <v>21</v>
      </c>
      <c r="B25" s="897" t="s">
        <v>0</v>
      </c>
      <c r="C25" s="901"/>
      <c r="D25" s="911"/>
      <c r="E25" s="908"/>
      <c r="F25" s="568">
        <v>21</v>
      </c>
      <c r="G25" s="807" t="s">
        <v>17</v>
      </c>
      <c r="H25" s="828"/>
      <c r="I25" s="826" t="s">
        <v>1823</v>
      </c>
      <c r="J25" s="822" t="s">
        <v>1823</v>
      </c>
      <c r="K25" s="568">
        <v>21</v>
      </c>
      <c r="L25" s="569" t="s">
        <v>14</v>
      </c>
      <c r="M25" s="837"/>
      <c r="N25" s="821" t="s">
        <v>748</v>
      </c>
      <c r="O25" s="822" t="s">
        <v>748</v>
      </c>
      <c r="P25" s="900">
        <v>21</v>
      </c>
      <c r="Q25" s="903" t="s">
        <v>0</v>
      </c>
      <c r="R25" s="937"/>
      <c r="S25" s="906"/>
      <c r="T25" s="822"/>
      <c r="U25" s="568">
        <v>21</v>
      </c>
      <c r="V25" s="569" t="s">
        <v>12</v>
      </c>
      <c r="W25" s="872"/>
      <c r="X25" s="826"/>
      <c r="Y25" s="570"/>
      <c r="Z25" s="900">
        <v>21</v>
      </c>
      <c r="AA25" s="903" t="s">
        <v>15</v>
      </c>
      <c r="AB25" s="918"/>
      <c r="AC25" s="908"/>
      <c r="AD25" s="908"/>
      <c r="AE25" s="568">
        <v>21</v>
      </c>
      <c r="AF25" s="807" t="s">
        <v>16</v>
      </c>
      <c r="AG25" s="842"/>
      <c r="AH25" s="570" t="s">
        <v>1823</v>
      </c>
      <c r="AI25" s="570" t="s">
        <v>1823</v>
      </c>
      <c r="AJ25" s="568">
        <v>21</v>
      </c>
      <c r="AK25" s="569" t="s">
        <v>13</v>
      </c>
      <c r="AL25" s="836"/>
      <c r="AM25" s="570" t="s">
        <v>748</v>
      </c>
      <c r="AN25" s="570" t="s">
        <v>748</v>
      </c>
      <c r="AO25" s="900">
        <v>21</v>
      </c>
      <c r="AP25" s="903" t="s">
        <v>15</v>
      </c>
      <c r="AQ25" s="928"/>
      <c r="AR25" s="908"/>
      <c r="AS25" s="908"/>
      <c r="AT25" s="568">
        <v>21</v>
      </c>
      <c r="AU25" s="569" t="s">
        <v>17</v>
      </c>
      <c r="AV25" s="812"/>
      <c r="AW25" s="570" t="s">
        <v>1823</v>
      </c>
      <c r="AX25" s="570" t="s">
        <v>1823</v>
      </c>
      <c r="AY25" s="568">
        <v>21</v>
      </c>
      <c r="AZ25" s="807" t="s">
        <v>14</v>
      </c>
      <c r="BA25" s="815"/>
      <c r="BB25" s="570" t="s">
        <v>748</v>
      </c>
      <c r="BC25" s="570" t="s">
        <v>748</v>
      </c>
      <c r="BD25" s="568">
        <v>21</v>
      </c>
      <c r="BE25" s="569" t="s">
        <v>14</v>
      </c>
      <c r="BF25" s="813" t="s">
        <v>1821</v>
      </c>
      <c r="BG25" s="570" t="s">
        <v>757</v>
      </c>
      <c r="BH25" s="570" t="s">
        <v>757</v>
      </c>
      <c r="BI25" s="361"/>
      <c r="BJ25" s="361"/>
    </row>
    <row r="26" spans="1:62" ht="65.099999999999994" customHeight="1">
      <c r="A26" s="806">
        <v>22</v>
      </c>
      <c r="B26" s="807" t="s">
        <v>16</v>
      </c>
      <c r="C26" s="874"/>
      <c r="D26" s="826" t="s">
        <v>1823</v>
      </c>
      <c r="E26" s="570" t="s">
        <v>1823</v>
      </c>
      <c r="F26" s="568">
        <v>22</v>
      </c>
      <c r="G26" s="807" t="s">
        <v>12</v>
      </c>
      <c r="H26" s="875"/>
      <c r="I26" s="821" t="s">
        <v>748</v>
      </c>
      <c r="J26" s="822" t="s">
        <v>748</v>
      </c>
      <c r="K26" s="900">
        <v>22</v>
      </c>
      <c r="L26" s="903" t="s">
        <v>15</v>
      </c>
      <c r="M26" s="927"/>
      <c r="N26" s="906"/>
      <c r="O26" s="907"/>
      <c r="P26" s="568">
        <v>22</v>
      </c>
      <c r="Q26" s="569" t="s">
        <v>16</v>
      </c>
      <c r="R26" s="618" t="s">
        <v>1489</v>
      </c>
      <c r="S26" s="570"/>
      <c r="T26" s="570"/>
      <c r="U26" s="568">
        <v>22</v>
      </c>
      <c r="V26" s="569" t="s">
        <v>13</v>
      </c>
      <c r="W26" s="812"/>
      <c r="X26" s="826"/>
      <c r="Y26" s="570"/>
      <c r="Z26" s="900">
        <v>22</v>
      </c>
      <c r="AA26" s="903" t="s">
        <v>0</v>
      </c>
      <c r="AB26" s="901" t="s">
        <v>1812</v>
      </c>
      <c r="AC26" s="908"/>
      <c r="AD26" s="908"/>
      <c r="AE26" s="568">
        <v>22</v>
      </c>
      <c r="AF26" s="807" t="s">
        <v>17</v>
      </c>
      <c r="AG26" s="618"/>
      <c r="AH26" s="570" t="s">
        <v>1823</v>
      </c>
      <c r="AI26" s="570" t="s">
        <v>1823</v>
      </c>
      <c r="AJ26" s="568">
        <v>22</v>
      </c>
      <c r="AK26" s="569" t="s">
        <v>14</v>
      </c>
      <c r="AL26" s="742"/>
      <c r="AM26" s="570" t="s">
        <v>748</v>
      </c>
      <c r="AN26" s="570" t="s">
        <v>748</v>
      </c>
      <c r="AO26" s="900">
        <v>22</v>
      </c>
      <c r="AP26" s="903" t="s">
        <v>0</v>
      </c>
      <c r="AQ26" s="929"/>
      <c r="AR26" s="908"/>
      <c r="AS26" s="908"/>
      <c r="AT26" s="568">
        <v>22</v>
      </c>
      <c r="AU26" s="569" t="s">
        <v>12</v>
      </c>
      <c r="AV26" s="828"/>
      <c r="AW26" s="570" t="s">
        <v>748</v>
      </c>
      <c r="AX26" s="570" t="s">
        <v>748</v>
      </c>
      <c r="AY26" s="900">
        <v>22</v>
      </c>
      <c r="AZ26" s="897" t="s">
        <v>15</v>
      </c>
      <c r="BA26" s="945"/>
      <c r="BB26" s="908"/>
      <c r="BC26" s="908"/>
      <c r="BD26" s="900">
        <v>22</v>
      </c>
      <c r="BE26" s="903" t="s">
        <v>15</v>
      </c>
      <c r="BF26" s="922"/>
      <c r="BG26" s="908"/>
      <c r="BH26" s="908"/>
      <c r="BI26" s="361"/>
      <c r="BJ26" s="361"/>
    </row>
    <row r="27" spans="1:62" ht="65.099999999999994" customHeight="1">
      <c r="A27" s="806">
        <v>23</v>
      </c>
      <c r="B27" s="807" t="s">
        <v>17</v>
      </c>
      <c r="C27" s="876"/>
      <c r="D27" s="826" t="s">
        <v>1823</v>
      </c>
      <c r="E27" s="570" t="s">
        <v>1823</v>
      </c>
      <c r="F27" s="568">
        <v>23</v>
      </c>
      <c r="G27" s="807" t="s">
        <v>13</v>
      </c>
      <c r="H27" s="871"/>
      <c r="I27" s="821" t="s">
        <v>748</v>
      </c>
      <c r="J27" s="822" t="s">
        <v>748</v>
      </c>
      <c r="K27" s="900">
        <v>23</v>
      </c>
      <c r="L27" s="903" t="s">
        <v>0</v>
      </c>
      <c r="M27" s="901"/>
      <c r="N27" s="906"/>
      <c r="O27" s="907"/>
      <c r="P27" s="568">
        <v>23</v>
      </c>
      <c r="Q27" s="569" t="s">
        <v>17</v>
      </c>
      <c r="R27" s="853"/>
      <c r="S27" s="570"/>
      <c r="T27" s="570"/>
      <c r="U27" s="568">
        <v>23</v>
      </c>
      <c r="V27" s="569" t="s">
        <v>14</v>
      </c>
      <c r="W27" s="952" t="s">
        <v>1484</v>
      </c>
      <c r="X27" s="826" t="s">
        <v>1823</v>
      </c>
      <c r="Y27" s="570" t="s">
        <v>1823</v>
      </c>
      <c r="Z27" s="900">
        <v>23</v>
      </c>
      <c r="AA27" s="903" t="s">
        <v>16</v>
      </c>
      <c r="AB27" s="901" t="s">
        <v>1813</v>
      </c>
      <c r="AC27" s="908"/>
      <c r="AD27" s="908"/>
      <c r="AE27" s="568">
        <v>23</v>
      </c>
      <c r="AF27" s="807" t="s">
        <v>12</v>
      </c>
      <c r="AG27" s="877"/>
      <c r="AH27" s="570" t="s">
        <v>748</v>
      </c>
      <c r="AI27" s="570" t="s">
        <v>748</v>
      </c>
      <c r="AJ27" s="900">
        <v>23</v>
      </c>
      <c r="AK27" s="903" t="s">
        <v>15</v>
      </c>
      <c r="AL27" s="901" t="s">
        <v>649</v>
      </c>
      <c r="AM27" s="908"/>
      <c r="AN27" s="908"/>
      <c r="AO27" s="568">
        <v>23</v>
      </c>
      <c r="AP27" s="569" t="s">
        <v>16</v>
      </c>
      <c r="AQ27" s="614" t="s">
        <v>1064</v>
      </c>
      <c r="AR27" s="570"/>
      <c r="AS27" s="570"/>
      <c r="AT27" s="568">
        <v>23</v>
      </c>
      <c r="AU27" s="569" t="s">
        <v>13</v>
      </c>
      <c r="AV27" s="614"/>
      <c r="AW27" s="570" t="s">
        <v>748</v>
      </c>
      <c r="AX27" s="570" t="s">
        <v>748</v>
      </c>
      <c r="AY27" s="900">
        <v>23</v>
      </c>
      <c r="AZ27" s="897" t="s">
        <v>0</v>
      </c>
      <c r="BA27" s="899" t="s">
        <v>1816</v>
      </c>
      <c r="BB27" s="908"/>
      <c r="BC27" s="908"/>
      <c r="BD27" s="900">
        <v>23</v>
      </c>
      <c r="BE27" s="903" t="s">
        <v>0</v>
      </c>
      <c r="BF27" s="922"/>
      <c r="BG27" s="908"/>
      <c r="BH27" s="908"/>
      <c r="BI27" s="361"/>
      <c r="BJ27" s="361"/>
    </row>
    <row r="28" spans="1:62" ht="65.099999999999994" customHeight="1">
      <c r="A28" s="806">
        <v>24</v>
      </c>
      <c r="B28" s="807" t="s">
        <v>12</v>
      </c>
      <c r="C28" s="878"/>
      <c r="D28" s="826" t="s">
        <v>748</v>
      </c>
      <c r="E28" s="570" t="s">
        <v>748</v>
      </c>
      <c r="F28" s="568">
        <v>24</v>
      </c>
      <c r="G28" s="807" t="s">
        <v>14</v>
      </c>
      <c r="H28" s="820"/>
      <c r="I28" s="821" t="s">
        <v>748</v>
      </c>
      <c r="J28" s="822" t="s">
        <v>748</v>
      </c>
      <c r="K28" s="568">
        <v>24</v>
      </c>
      <c r="L28" s="569" t="s">
        <v>16</v>
      </c>
      <c r="M28" s="618"/>
      <c r="N28" s="821" t="s">
        <v>1823</v>
      </c>
      <c r="O28" s="822" t="s">
        <v>1823</v>
      </c>
      <c r="P28" s="568">
        <v>24</v>
      </c>
      <c r="Q28" s="569" t="s">
        <v>12</v>
      </c>
      <c r="R28" s="618"/>
      <c r="S28" s="821"/>
      <c r="T28" s="822"/>
      <c r="U28" s="900">
        <v>24</v>
      </c>
      <c r="V28" s="903" t="s">
        <v>15</v>
      </c>
      <c r="W28" s="931"/>
      <c r="X28" s="911"/>
      <c r="Y28" s="908"/>
      <c r="Z28" s="568">
        <v>24</v>
      </c>
      <c r="AA28" s="569" t="s">
        <v>17</v>
      </c>
      <c r="AB28" s="815"/>
      <c r="AC28" s="570" t="s">
        <v>1823</v>
      </c>
      <c r="AD28" s="570" t="s">
        <v>1823</v>
      </c>
      <c r="AE28" s="568">
        <v>24</v>
      </c>
      <c r="AF28" s="807" t="s">
        <v>13</v>
      </c>
      <c r="AG28" s="618"/>
      <c r="AH28" s="570" t="s">
        <v>748</v>
      </c>
      <c r="AI28" s="570" t="s">
        <v>748</v>
      </c>
      <c r="AJ28" s="900">
        <v>24</v>
      </c>
      <c r="AK28" s="903" t="s">
        <v>0</v>
      </c>
      <c r="AL28" s="901"/>
      <c r="AM28" s="908"/>
      <c r="AN28" s="908"/>
      <c r="AO28" s="568">
        <v>24</v>
      </c>
      <c r="AP28" s="569" t="s">
        <v>17</v>
      </c>
      <c r="AQ28" s="813" t="s">
        <v>1064</v>
      </c>
      <c r="AR28" s="570"/>
      <c r="AS28" s="570"/>
      <c r="AT28" s="568">
        <v>24</v>
      </c>
      <c r="AU28" s="569" t="s">
        <v>14</v>
      </c>
      <c r="AV28" s="836"/>
      <c r="AW28" s="570" t="s">
        <v>748</v>
      </c>
      <c r="AX28" s="570" t="s">
        <v>1823</v>
      </c>
      <c r="AY28" s="900">
        <v>24</v>
      </c>
      <c r="AZ28" s="897" t="s">
        <v>16</v>
      </c>
      <c r="BA28" s="950" t="s">
        <v>1809</v>
      </c>
      <c r="BB28" s="908"/>
      <c r="BC28" s="908"/>
      <c r="BD28" s="568">
        <v>24</v>
      </c>
      <c r="BE28" s="569" t="s">
        <v>16</v>
      </c>
      <c r="BF28" s="614"/>
      <c r="BG28" s="570" t="s">
        <v>1823</v>
      </c>
      <c r="BH28" s="570" t="s">
        <v>1823</v>
      </c>
      <c r="BI28" s="361"/>
      <c r="BJ28" s="361"/>
    </row>
    <row r="29" spans="1:62" ht="65.099999999999994" customHeight="1">
      <c r="A29" s="806">
        <v>25</v>
      </c>
      <c r="B29" s="807" t="s">
        <v>13</v>
      </c>
      <c r="C29" s="863"/>
      <c r="D29" s="826" t="s">
        <v>748</v>
      </c>
      <c r="E29" s="570" t="s">
        <v>748</v>
      </c>
      <c r="F29" s="900">
        <v>25</v>
      </c>
      <c r="G29" s="897" t="s">
        <v>15</v>
      </c>
      <c r="H29" s="901"/>
      <c r="I29" s="906"/>
      <c r="J29" s="907"/>
      <c r="K29" s="568">
        <v>25</v>
      </c>
      <c r="L29" s="569" t="s">
        <v>17</v>
      </c>
      <c r="M29" s="827"/>
      <c r="N29" s="821" t="s">
        <v>1823</v>
      </c>
      <c r="O29" s="822" t="s">
        <v>1823</v>
      </c>
      <c r="P29" s="568">
        <v>25</v>
      </c>
      <c r="Q29" s="569" t="s">
        <v>13</v>
      </c>
      <c r="R29" s="614"/>
      <c r="S29" s="821"/>
      <c r="T29" s="822"/>
      <c r="U29" s="900">
        <v>25</v>
      </c>
      <c r="V29" s="903" t="s">
        <v>0</v>
      </c>
      <c r="W29" s="931"/>
      <c r="X29" s="911"/>
      <c r="Y29" s="908"/>
      <c r="Z29" s="568">
        <v>25</v>
      </c>
      <c r="AA29" s="569" t="s">
        <v>12</v>
      </c>
      <c r="AB29" s="827"/>
      <c r="AC29" s="570" t="s">
        <v>748</v>
      </c>
      <c r="AD29" s="570" t="s">
        <v>748</v>
      </c>
      <c r="AE29" s="568">
        <v>25</v>
      </c>
      <c r="AF29" s="807" t="s">
        <v>14</v>
      </c>
      <c r="AG29" s="827" t="s">
        <v>1822</v>
      </c>
      <c r="AH29" s="570" t="s">
        <v>748</v>
      </c>
      <c r="AI29" s="570" t="s">
        <v>748</v>
      </c>
      <c r="AJ29" s="568">
        <v>25</v>
      </c>
      <c r="AK29" s="569" t="s">
        <v>16</v>
      </c>
      <c r="AL29" s="614"/>
      <c r="AM29" s="570" t="s">
        <v>1823</v>
      </c>
      <c r="AN29" s="570" t="s">
        <v>1823</v>
      </c>
      <c r="AO29" s="568">
        <v>25</v>
      </c>
      <c r="AP29" s="569" t="s">
        <v>12</v>
      </c>
      <c r="AQ29" s="614"/>
      <c r="AR29" s="570"/>
      <c r="AS29" s="570"/>
      <c r="AT29" s="900">
        <v>25</v>
      </c>
      <c r="AU29" s="903" t="s">
        <v>15</v>
      </c>
      <c r="AV29" s="912"/>
      <c r="AW29" s="908"/>
      <c r="AX29" s="908"/>
      <c r="AY29" s="568">
        <v>25</v>
      </c>
      <c r="AZ29" s="807" t="s">
        <v>17</v>
      </c>
      <c r="BA29" s="880"/>
      <c r="BB29" s="570" t="s">
        <v>1823</v>
      </c>
      <c r="BC29" s="570" t="s">
        <v>1823</v>
      </c>
      <c r="BD29" s="568">
        <v>25</v>
      </c>
      <c r="BE29" s="569" t="s">
        <v>17</v>
      </c>
      <c r="BF29" s="842" t="s">
        <v>1068</v>
      </c>
      <c r="BG29" s="570" t="s">
        <v>748</v>
      </c>
      <c r="BH29" s="570" t="s">
        <v>748</v>
      </c>
      <c r="BI29" s="361"/>
      <c r="BJ29" s="361"/>
    </row>
    <row r="30" spans="1:62" ht="65.099999999999994" customHeight="1">
      <c r="A30" s="806">
        <v>26</v>
      </c>
      <c r="B30" s="807" t="s">
        <v>14</v>
      </c>
      <c r="C30" s="882"/>
      <c r="D30" s="826" t="s">
        <v>748</v>
      </c>
      <c r="E30" s="570" t="s">
        <v>1823</v>
      </c>
      <c r="F30" s="900">
        <v>26</v>
      </c>
      <c r="G30" s="897" t="s">
        <v>0</v>
      </c>
      <c r="H30" s="901"/>
      <c r="I30" s="906"/>
      <c r="J30" s="907"/>
      <c r="K30" s="568">
        <v>26</v>
      </c>
      <c r="L30" s="569" t="s">
        <v>12</v>
      </c>
      <c r="M30" s="827"/>
      <c r="N30" s="821" t="s">
        <v>748</v>
      </c>
      <c r="O30" s="822" t="s">
        <v>748</v>
      </c>
      <c r="P30" s="568">
        <v>26</v>
      </c>
      <c r="Q30" s="569" t="s">
        <v>14</v>
      </c>
      <c r="R30" s="614"/>
      <c r="S30" s="821"/>
      <c r="T30" s="822"/>
      <c r="U30" s="568">
        <v>26</v>
      </c>
      <c r="V30" s="569" t="s">
        <v>16</v>
      </c>
      <c r="W30" s="952"/>
      <c r="X30" s="826" t="s">
        <v>1823</v>
      </c>
      <c r="Y30" s="570" t="s">
        <v>1823</v>
      </c>
      <c r="Z30" s="568">
        <v>26</v>
      </c>
      <c r="AA30" s="569" t="s">
        <v>13</v>
      </c>
      <c r="AB30" s="618"/>
      <c r="AC30" s="570" t="s">
        <v>748</v>
      </c>
      <c r="AD30" s="570" t="s">
        <v>748</v>
      </c>
      <c r="AE30" s="900">
        <v>26</v>
      </c>
      <c r="AF30" s="897" t="s">
        <v>15</v>
      </c>
      <c r="AG30" s="925"/>
      <c r="AH30" s="908"/>
      <c r="AI30" s="908"/>
      <c r="AJ30" s="568">
        <v>26</v>
      </c>
      <c r="AK30" s="569" t="s">
        <v>17</v>
      </c>
      <c r="AL30" s="842"/>
      <c r="AM30" s="570" t="s">
        <v>1823</v>
      </c>
      <c r="AN30" s="570" t="s">
        <v>1823</v>
      </c>
      <c r="AO30" s="568">
        <v>26</v>
      </c>
      <c r="AP30" s="569" t="s">
        <v>13</v>
      </c>
      <c r="AQ30" s="614"/>
      <c r="AR30" s="570"/>
      <c r="AS30" s="570"/>
      <c r="AT30" s="900">
        <v>26</v>
      </c>
      <c r="AU30" s="903" t="s">
        <v>0</v>
      </c>
      <c r="AV30" s="927"/>
      <c r="AW30" s="908"/>
      <c r="AX30" s="908"/>
      <c r="AY30" s="568">
        <v>26</v>
      </c>
      <c r="AZ30" s="807" t="s">
        <v>12</v>
      </c>
      <c r="BA30" s="880"/>
      <c r="BB30" s="570" t="s">
        <v>1823</v>
      </c>
      <c r="BC30" s="570" t="s">
        <v>1823</v>
      </c>
      <c r="BD30" s="568">
        <v>26</v>
      </c>
      <c r="BE30" s="569" t="s">
        <v>12</v>
      </c>
      <c r="BF30" s="881" t="s">
        <v>1139</v>
      </c>
      <c r="BG30" s="570"/>
      <c r="BH30" s="570"/>
      <c r="BI30" s="361"/>
      <c r="BJ30" s="361"/>
    </row>
    <row r="31" spans="1:62" ht="65.099999999999994" customHeight="1">
      <c r="A31" s="896">
        <v>27</v>
      </c>
      <c r="B31" s="897" t="s">
        <v>15</v>
      </c>
      <c r="C31" s="901"/>
      <c r="D31" s="911"/>
      <c r="E31" s="908"/>
      <c r="F31" s="568">
        <v>27</v>
      </c>
      <c r="G31" s="807" t="s">
        <v>16</v>
      </c>
      <c r="H31" s="823"/>
      <c r="I31" s="821" t="s">
        <v>1823</v>
      </c>
      <c r="J31" s="883" t="s">
        <v>1823</v>
      </c>
      <c r="K31" s="568">
        <v>27</v>
      </c>
      <c r="L31" s="569" t="s">
        <v>13</v>
      </c>
      <c r="M31" s="844"/>
      <c r="N31" s="821" t="s">
        <v>748</v>
      </c>
      <c r="O31" s="822" t="s">
        <v>748</v>
      </c>
      <c r="P31" s="900">
        <v>27</v>
      </c>
      <c r="Q31" s="903" t="s">
        <v>15</v>
      </c>
      <c r="R31" s="901"/>
      <c r="S31" s="906"/>
      <c r="T31" s="907"/>
      <c r="U31" s="568">
        <v>27</v>
      </c>
      <c r="V31" s="569" t="s">
        <v>17</v>
      </c>
      <c r="W31" s="884"/>
      <c r="X31" s="826" t="s">
        <v>1823</v>
      </c>
      <c r="Y31" s="570" t="s">
        <v>1823</v>
      </c>
      <c r="Z31" s="568">
        <v>27</v>
      </c>
      <c r="AA31" s="569" t="s">
        <v>14</v>
      </c>
      <c r="AB31" s="869"/>
      <c r="AC31" s="570" t="s">
        <v>748</v>
      </c>
      <c r="AD31" s="570" t="s">
        <v>748</v>
      </c>
      <c r="AE31" s="900">
        <v>27</v>
      </c>
      <c r="AF31" s="897" t="s">
        <v>0</v>
      </c>
      <c r="AG31" s="927"/>
      <c r="AH31" s="908"/>
      <c r="AI31" s="908"/>
      <c r="AJ31" s="568">
        <v>27</v>
      </c>
      <c r="AK31" s="569" t="s">
        <v>12</v>
      </c>
      <c r="AL31" s="827"/>
      <c r="AM31" s="570" t="s">
        <v>748</v>
      </c>
      <c r="AN31" s="570" t="s">
        <v>748</v>
      </c>
      <c r="AO31" s="568">
        <v>27</v>
      </c>
      <c r="AP31" s="569" t="s">
        <v>14</v>
      </c>
      <c r="AQ31" s="813"/>
      <c r="AR31" s="570"/>
      <c r="AS31" s="570"/>
      <c r="AT31" s="568">
        <v>27</v>
      </c>
      <c r="AU31" s="569" t="s">
        <v>16</v>
      </c>
      <c r="AV31" s="830"/>
      <c r="AW31" s="570" t="s">
        <v>1823</v>
      </c>
      <c r="AX31" s="570" t="s">
        <v>1823</v>
      </c>
      <c r="AY31" s="568">
        <v>27</v>
      </c>
      <c r="AZ31" s="807" t="s">
        <v>247</v>
      </c>
      <c r="BA31" s="885"/>
      <c r="BB31" s="570" t="s">
        <v>1823</v>
      </c>
      <c r="BC31" s="570" t="s">
        <v>1823</v>
      </c>
      <c r="BD31" s="568">
        <v>27</v>
      </c>
      <c r="BE31" s="569" t="s">
        <v>13</v>
      </c>
      <c r="BF31" s="823" t="s">
        <v>788</v>
      </c>
      <c r="BG31" s="570"/>
      <c r="BH31" s="570"/>
      <c r="BI31" s="361"/>
      <c r="BJ31" s="361"/>
    </row>
    <row r="32" spans="1:62" ht="65.099999999999994" customHeight="1">
      <c r="A32" s="896">
        <v>28</v>
      </c>
      <c r="B32" s="897" t="s">
        <v>20</v>
      </c>
      <c r="C32" s="901"/>
      <c r="D32" s="911"/>
      <c r="E32" s="908"/>
      <c r="F32" s="568">
        <v>28</v>
      </c>
      <c r="G32" s="807" t="s">
        <v>17</v>
      </c>
      <c r="H32" s="618"/>
      <c r="I32" s="826" t="s">
        <v>1823</v>
      </c>
      <c r="J32" s="822" t="s">
        <v>1823</v>
      </c>
      <c r="K32" s="568">
        <v>28</v>
      </c>
      <c r="L32" s="569" t="s">
        <v>14</v>
      </c>
      <c r="M32" s="869"/>
      <c r="N32" s="821" t="s">
        <v>748</v>
      </c>
      <c r="O32" s="822" t="s">
        <v>748</v>
      </c>
      <c r="P32" s="900">
        <v>28</v>
      </c>
      <c r="Q32" s="903" t="s">
        <v>0</v>
      </c>
      <c r="R32" s="922"/>
      <c r="S32" s="908"/>
      <c r="T32" s="908"/>
      <c r="U32" s="568">
        <v>28</v>
      </c>
      <c r="V32" s="569" t="s">
        <v>12</v>
      </c>
      <c r="W32" s="618"/>
      <c r="X32" s="826" t="s">
        <v>748</v>
      </c>
      <c r="Y32" s="570" t="s">
        <v>748</v>
      </c>
      <c r="Z32" s="900">
        <v>28</v>
      </c>
      <c r="AA32" s="903" t="s">
        <v>15</v>
      </c>
      <c r="AB32" s="934"/>
      <c r="AC32" s="908"/>
      <c r="AD32" s="908"/>
      <c r="AE32" s="568">
        <v>28</v>
      </c>
      <c r="AF32" s="807" t="s">
        <v>16</v>
      </c>
      <c r="AG32" s="830"/>
      <c r="AH32" s="570" t="s">
        <v>1823</v>
      </c>
      <c r="AI32" s="570" t="s">
        <v>1823</v>
      </c>
      <c r="AJ32" s="568">
        <v>28</v>
      </c>
      <c r="AK32" s="569" t="s">
        <v>13</v>
      </c>
      <c r="AL32" s="879"/>
      <c r="AM32" s="570" t="s">
        <v>748</v>
      </c>
      <c r="AN32" s="570" t="s">
        <v>748</v>
      </c>
      <c r="AO32" s="900">
        <v>28</v>
      </c>
      <c r="AP32" s="903" t="s">
        <v>15</v>
      </c>
      <c r="AQ32" s="922"/>
      <c r="AR32" s="908"/>
      <c r="AS32" s="908"/>
      <c r="AT32" s="568">
        <v>28</v>
      </c>
      <c r="AU32" s="569" t="s">
        <v>17</v>
      </c>
      <c r="AV32" s="812"/>
      <c r="AW32" s="826" t="s">
        <v>1823</v>
      </c>
      <c r="AX32" s="570" t="s">
        <v>1823</v>
      </c>
      <c r="AY32" s="568">
        <v>28</v>
      </c>
      <c r="AZ32" s="807" t="s">
        <v>1801</v>
      </c>
      <c r="BA32" s="817"/>
      <c r="BB32" s="570" t="s">
        <v>1823</v>
      </c>
      <c r="BC32" s="570" t="s">
        <v>1823</v>
      </c>
      <c r="BD32" s="568">
        <v>28</v>
      </c>
      <c r="BE32" s="569" t="s">
        <v>14</v>
      </c>
      <c r="BF32" s="879" t="s">
        <v>766</v>
      </c>
      <c r="BG32" s="570"/>
      <c r="BH32" s="570"/>
      <c r="BI32" s="361"/>
      <c r="BJ32" s="361"/>
    </row>
    <row r="33" spans="1:62" ht="65.099999999999994" customHeight="1">
      <c r="A33" s="896">
        <v>29</v>
      </c>
      <c r="B33" s="897" t="s">
        <v>1806</v>
      </c>
      <c r="C33" s="927" t="s">
        <v>211</v>
      </c>
      <c r="D33" s="908"/>
      <c r="E33" s="908"/>
      <c r="F33" s="568">
        <v>29</v>
      </c>
      <c r="G33" s="807" t="s">
        <v>12</v>
      </c>
      <c r="H33" s="815"/>
      <c r="I33" s="821" t="s">
        <v>748</v>
      </c>
      <c r="J33" s="822" t="s">
        <v>748</v>
      </c>
      <c r="K33" s="900">
        <v>29</v>
      </c>
      <c r="L33" s="903" t="s">
        <v>1802</v>
      </c>
      <c r="M33" s="932"/>
      <c r="N33" s="906"/>
      <c r="O33" s="933"/>
      <c r="P33" s="568">
        <v>29</v>
      </c>
      <c r="Q33" s="569" t="s">
        <v>16</v>
      </c>
      <c r="R33" s="614"/>
      <c r="S33" s="570"/>
      <c r="T33" s="570"/>
      <c r="U33" s="568">
        <v>29</v>
      </c>
      <c r="V33" s="569" t="s">
        <v>13</v>
      </c>
      <c r="W33" s="820"/>
      <c r="X33" s="826" t="s">
        <v>748</v>
      </c>
      <c r="Y33" s="570" t="s">
        <v>748</v>
      </c>
      <c r="Z33" s="900">
        <v>29</v>
      </c>
      <c r="AA33" s="903" t="s">
        <v>1803</v>
      </c>
      <c r="AB33" s="922"/>
      <c r="AC33" s="908"/>
      <c r="AD33" s="908"/>
      <c r="AE33" s="568">
        <v>29</v>
      </c>
      <c r="AF33" s="807" t="s">
        <v>17</v>
      </c>
      <c r="AG33" s="812"/>
      <c r="AH33" s="826" t="s">
        <v>1823</v>
      </c>
      <c r="AI33" s="570" t="s">
        <v>1823</v>
      </c>
      <c r="AJ33" s="568">
        <v>29</v>
      </c>
      <c r="AK33" s="569" t="s">
        <v>1801</v>
      </c>
      <c r="AL33" s="830"/>
      <c r="AM33" s="570" t="s">
        <v>748</v>
      </c>
      <c r="AN33" s="570" t="s">
        <v>748</v>
      </c>
      <c r="AO33" s="900">
        <v>29</v>
      </c>
      <c r="AP33" s="903" t="s">
        <v>0</v>
      </c>
      <c r="AQ33" s="901"/>
      <c r="AR33" s="908"/>
      <c r="AS33" s="908"/>
      <c r="AT33" s="568">
        <v>29</v>
      </c>
      <c r="AU33" s="569" t="s">
        <v>12</v>
      </c>
      <c r="AV33" s="886"/>
      <c r="AW33" s="826" t="s">
        <v>748</v>
      </c>
      <c r="AX33" s="570" t="s">
        <v>748</v>
      </c>
      <c r="AY33" s="568"/>
      <c r="AZ33" s="569"/>
      <c r="BA33" s="886"/>
      <c r="BB33" s="826" t="s">
        <v>1823</v>
      </c>
      <c r="BC33" s="570" t="s">
        <v>1823</v>
      </c>
      <c r="BD33" s="900">
        <v>29</v>
      </c>
      <c r="BE33" s="903" t="s">
        <v>15</v>
      </c>
      <c r="BF33" s="899"/>
      <c r="BG33" s="908"/>
      <c r="BH33" s="908"/>
      <c r="BI33" s="361"/>
      <c r="BJ33" s="361"/>
    </row>
    <row r="34" spans="1:62" ht="65.099999999999994" customHeight="1" thickBot="1">
      <c r="A34" s="806">
        <v>30</v>
      </c>
      <c r="B34" s="569" t="s">
        <v>1807</v>
      </c>
      <c r="C34" s="614"/>
      <c r="D34" s="570" t="s">
        <v>1823</v>
      </c>
      <c r="E34" s="570" t="s">
        <v>1823</v>
      </c>
      <c r="F34" s="568">
        <v>30</v>
      </c>
      <c r="G34" s="807" t="s">
        <v>1799</v>
      </c>
      <c r="H34" s="887"/>
      <c r="I34" s="821" t="s">
        <v>748</v>
      </c>
      <c r="J34" s="822" t="s">
        <v>748</v>
      </c>
      <c r="K34" s="900">
        <v>30</v>
      </c>
      <c r="L34" s="903" t="s">
        <v>1803</v>
      </c>
      <c r="M34" s="901"/>
      <c r="N34" s="906"/>
      <c r="O34" s="933"/>
      <c r="P34" s="568">
        <v>30</v>
      </c>
      <c r="Q34" s="569" t="s">
        <v>1804</v>
      </c>
      <c r="R34" s="813"/>
      <c r="S34" s="570"/>
      <c r="T34" s="570"/>
      <c r="U34" s="568">
        <v>30</v>
      </c>
      <c r="V34" s="569" t="s">
        <v>1801</v>
      </c>
      <c r="W34" s="888"/>
      <c r="X34" s="826" t="s">
        <v>748</v>
      </c>
      <c r="Y34" s="570" t="s">
        <v>748</v>
      </c>
      <c r="Z34" s="568">
        <v>30</v>
      </c>
      <c r="AA34" s="569" t="s">
        <v>1806</v>
      </c>
      <c r="AB34" s="614"/>
      <c r="AC34" s="570" t="s">
        <v>1823</v>
      </c>
      <c r="AD34" s="570" t="s">
        <v>1823</v>
      </c>
      <c r="AE34" s="568">
        <v>30</v>
      </c>
      <c r="AF34" s="807" t="s">
        <v>1805</v>
      </c>
      <c r="AG34" s="828"/>
      <c r="AH34" s="889" t="s">
        <v>748</v>
      </c>
      <c r="AI34" s="890" t="s">
        <v>748</v>
      </c>
      <c r="AJ34" s="900">
        <v>30</v>
      </c>
      <c r="AK34" s="903" t="s">
        <v>1802</v>
      </c>
      <c r="AL34" s="930"/>
      <c r="AM34" s="908"/>
      <c r="AN34" s="908"/>
      <c r="AO34" s="568">
        <v>30</v>
      </c>
      <c r="AP34" s="569" t="s">
        <v>1806</v>
      </c>
      <c r="AQ34" s="614" t="s">
        <v>753</v>
      </c>
      <c r="AR34" s="570"/>
      <c r="AS34" s="570"/>
      <c r="AT34" s="568">
        <v>30</v>
      </c>
      <c r="AU34" s="569" t="s">
        <v>1799</v>
      </c>
      <c r="AV34" s="618"/>
      <c r="AW34" s="826" t="s">
        <v>748</v>
      </c>
      <c r="AX34" s="570" t="s">
        <v>748</v>
      </c>
      <c r="AY34" s="1085"/>
      <c r="AZ34" s="1086"/>
      <c r="BA34" s="1086"/>
      <c r="BB34" s="1086"/>
      <c r="BC34" s="1087"/>
      <c r="BD34" s="900">
        <v>30</v>
      </c>
      <c r="BE34" s="903" t="s">
        <v>0</v>
      </c>
      <c r="BF34" s="901"/>
      <c r="BG34" s="908"/>
      <c r="BH34" s="908"/>
      <c r="BI34" s="361"/>
      <c r="BJ34" s="361"/>
    </row>
    <row r="35" spans="1:62" ht="65.099999999999994" customHeight="1" thickBot="1">
      <c r="A35" s="1088"/>
      <c r="B35" s="1089"/>
      <c r="C35" s="1089"/>
      <c r="D35" s="1089"/>
      <c r="E35" s="1090"/>
      <c r="F35" s="891">
        <v>31</v>
      </c>
      <c r="G35" s="807" t="s">
        <v>1801</v>
      </c>
      <c r="H35" s="892"/>
      <c r="I35" s="821" t="s">
        <v>748</v>
      </c>
      <c r="J35" s="893" t="s">
        <v>748</v>
      </c>
      <c r="K35" s="1091"/>
      <c r="L35" s="1092"/>
      <c r="M35" s="1092"/>
      <c r="N35" s="1092"/>
      <c r="O35" s="1093"/>
      <c r="P35" s="568">
        <v>31</v>
      </c>
      <c r="Q35" s="569" t="s">
        <v>1805</v>
      </c>
      <c r="R35" s="614"/>
      <c r="S35" s="570"/>
      <c r="T35" s="570"/>
      <c r="U35" s="935">
        <v>31</v>
      </c>
      <c r="V35" s="903" t="s">
        <v>1802</v>
      </c>
      <c r="W35" s="936"/>
      <c r="X35" s="911"/>
      <c r="Y35" s="908"/>
      <c r="Z35" s="1091"/>
      <c r="AA35" s="1092"/>
      <c r="AB35" s="1092"/>
      <c r="AC35" s="1092"/>
      <c r="AD35" s="1093"/>
      <c r="AE35" s="891">
        <v>31</v>
      </c>
      <c r="AF35" s="807" t="s">
        <v>1799</v>
      </c>
      <c r="AG35" s="894"/>
      <c r="AH35" s="889" t="s">
        <v>748</v>
      </c>
      <c r="AI35" s="890" t="s">
        <v>748</v>
      </c>
      <c r="AJ35" s="1088"/>
      <c r="AK35" s="1089"/>
      <c r="AL35" s="1089"/>
      <c r="AM35" s="1089"/>
      <c r="AN35" s="1090"/>
      <c r="AO35" s="568">
        <v>31</v>
      </c>
      <c r="AP35" s="569" t="s">
        <v>1804</v>
      </c>
      <c r="AQ35" s="614" t="s">
        <v>753</v>
      </c>
      <c r="AR35" s="570"/>
      <c r="AS35" s="570"/>
      <c r="AT35" s="891">
        <v>31</v>
      </c>
      <c r="AU35" s="569" t="s">
        <v>1801</v>
      </c>
      <c r="AV35" s="895"/>
      <c r="AW35" s="889" t="s">
        <v>748</v>
      </c>
      <c r="AX35" s="890" t="s">
        <v>748</v>
      </c>
      <c r="AY35" s="1088"/>
      <c r="AZ35" s="1089"/>
      <c r="BA35" s="1089"/>
      <c r="BB35" s="1089"/>
      <c r="BC35" s="1090"/>
      <c r="BD35" s="891">
        <v>31</v>
      </c>
      <c r="BE35" s="569" t="s">
        <v>1806</v>
      </c>
      <c r="BF35" s="614" t="s">
        <v>1820</v>
      </c>
      <c r="BG35" s="890"/>
      <c r="BH35" s="890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16</v>
      </c>
      <c r="D37" s="428"/>
      <c r="E37" s="429"/>
      <c r="F37" s="423" t="s">
        <v>651</v>
      </c>
      <c r="G37" s="424"/>
      <c r="H37" s="425">
        <f>COUNTA(I5:I35)</f>
        <v>21</v>
      </c>
      <c r="I37" s="426"/>
      <c r="J37" s="427"/>
      <c r="K37" s="423" t="s">
        <v>651</v>
      </c>
      <c r="L37" s="424"/>
      <c r="M37" s="425">
        <f>COUNTA(N5:N35)</f>
        <v>20</v>
      </c>
      <c r="N37" s="426"/>
      <c r="O37" s="427"/>
      <c r="P37" s="423" t="s">
        <v>651</v>
      </c>
      <c r="Q37" s="424"/>
      <c r="R37" s="425">
        <f>COUNTA(S5:S35)</f>
        <v>14</v>
      </c>
      <c r="S37" s="426"/>
      <c r="T37" s="427"/>
      <c r="U37" s="423" t="s">
        <v>651</v>
      </c>
      <c r="V37" s="424"/>
      <c r="W37" s="425">
        <f>COUNTA(X5:X35)</f>
        <v>6</v>
      </c>
      <c r="X37" s="428"/>
      <c r="Y37" s="429"/>
      <c r="Z37" s="423" t="s">
        <v>651</v>
      </c>
      <c r="AA37" s="424"/>
      <c r="AB37" s="425">
        <f>COUNTA(AC5:AC35)</f>
        <v>18</v>
      </c>
      <c r="AC37" s="428"/>
      <c r="AD37" s="429"/>
      <c r="AE37" s="423" t="s">
        <v>651</v>
      </c>
      <c r="AF37" s="424"/>
      <c r="AG37" s="425">
        <f>COUNTA(AH5:AH35)</f>
        <v>22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15</v>
      </c>
      <c r="AR37" s="428"/>
      <c r="AS37" s="429"/>
      <c r="AT37" s="423" t="s">
        <v>651</v>
      </c>
      <c r="AU37" s="588"/>
      <c r="AV37" s="425">
        <f>COUNTA(AW5:AW35)</f>
        <v>14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16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14</v>
      </c>
      <c r="D38" s="435"/>
      <c r="E38" s="436"/>
      <c r="F38" s="430" t="s">
        <v>652</v>
      </c>
      <c r="G38" s="431"/>
      <c r="H38" s="432">
        <f>COUNTA(J5:J35)</f>
        <v>21</v>
      </c>
      <c r="I38" s="433"/>
      <c r="J38" s="434"/>
      <c r="K38" s="430" t="s">
        <v>652</v>
      </c>
      <c r="L38" s="431"/>
      <c r="M38" s="432">
        <f>COUNTA(O5:O35)</f>
        <v>20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6</v>
      </c>
      <c r="X38" s="435"/>
      <c r="Y38" s="436"/>
      <c r="Z38" s="430" t="s">
        <v>652</v>
      </c>
      <c r="AA38" s="431"/>
      <c r="AB38" s="432">
        <f>COUNTA(AD5:AD35)</f>
        <v>18</v>
      </c>
      <c r="AC38" s="435"/>
      <c r="AD38" s="436"/>
      <c r="AE38" s="430" t="s">
        <v>652</v>
      </c>
      <c r="AF38" s="431"/>
      <c r="AG38" s="432">
        <f>COUNTA(AI5:AI35)</f>
        <v>22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14</v>
      </c>
      <c r="AR38" s="435"/>
      <c r="AS38" s="436"/>
      <c r="AT38" s="430" t="s">
        <v>652</v>
      </c>
      <c r="AU38" s="589"/>
      <c r="AV38" s="432">
        <f>COUNTA(AX5:AX35)</f>
        <v>14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16</v>
      </c>
      <c r="BG38" s="435"/>
      <c r="BH38" s="436"/>
    </row>
    <row r="39" spans="1:62" ht="21" customHeight="1">
      <c r="A39" s="438"/>
      <c r="B39" s="524"/>
      <c r="C39" s="438" t="s">
        <v>1481</v>
      </c>
      <c r="D39" s="462"/>
      <c r="E39" s="462"/>
      <c r="F39" s="439"/>
      <c r="G39" s="439"/>
      <c r="H39" s="440" t="s">
        <v>1482</v>
      </c>
      <c r="I39" s="437"/>
      <c r="J39" s="437"/>
      <c r="K39" s="439"/>
      <c r="L39" s="439"/>
      <c r="M39" s="440" t="s">
        <v>1483</v>
      </c>
      <c r="N39" s="442"/>
      <c r="O39" s="442"/>
      <c r="P39" s="388"/>
      <c r="Q39" s="388"/>
      <c r="R39" s="440" t="s">
        <v>1483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71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80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69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79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49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N41:R41"/>
    <mergeCell ref="S41:W41"/>
    <mergeCell ref="AR41:AV41"/>
    <mergeCell ref="BB41:BF41"/>
    <mergeCell ref="S42:W42"/>
    <mergeCell ref="AR42:AV42"/>
    <mergeCell ref="BB42:BF42"/>
    <mergeCell ref="AY34:BC35"/>
    <mergeCell ref="A35:E35"/>
    <mergeCell ref="K35:O35"/>
    <mergeCell ref="Z35:AD35"/>
    <mergeCell ref="AJ35:AN35"/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BJ42"/>
  <sheetViews>
    <sheetView view="pageBreakPreview" topLeftCell="A3" zoomScale="59" zoomScaleNormal="50" zoomScaleSheetLayoutView="59" workbookViewId="0">
      <selection activeCell="H13" sqref="H13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1475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32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19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6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66</v>
      </c>
      <c r="AI3" s="1080"/>
      <c r="AJ3" s="494" t="s">
        <v>433</v>
      </c>
      <c r="AK3" s="388"/>
      <c r="AL3" s="490">
        <f>AQ3-4</f>
        <v>199</v>
      </c>
      <c r="AM3" s="495"/>
      <c r="AN3" s="495"/>
      <c r="AO3" s="488"/>
      <c r="AP3" s="488"/>
      <c r="AQ3" s="490">
        <f>SUM(M41,AQ41,BA41)</f>
        <v>203</v>
      </c>
      <c r="AR3" s="482"/>
      <c r="AS3" s="482"/>
      <c r="AT3" s="496"/>
      <c r="AU3" s="492" t="s">
        <v>86</v>
      </c>
      <c r="AV3" s="490">
        <f>AQ3-1</f>
        <v>202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1476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1366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6">
        <v>1</v>
      </c>
      <c r="B5" s="510" t="s">
        <v>437</v>
      </c>
      <c r="C5" s="470"/>
      <c r="D5" s="418"/>
      <c r="E5" s="418"/>
      <c r="F5" s="406">
        <v>1</v>
      </c>
      <c r="G5" s="389" t="s">
        <v>795</v>
      </c>
      <c r="H5" s="743"/>
      <c r="I5" s="746" t="s">
        <v>748</v>
      </c>
      <c r="J5" s="747" t="s">
        <v>748</v>
      </c>
      <c r="K5" s="406">
        <v>1</v>
      </c>
      <c r="L5" s="498" t="s">
        <v>247</v>
      </c>
      <c r="M5" s="647" t="s">
        <v>1794</v>
      </c>
      <c r="N5" s="407" t="s">
        <v>748</v>
      </c>
      <c r="O5" s="408" t="s">
        <v>748</v>
      </c>
      <c r="P5" s="417">
        <v>1</v>
      </c>
      <c r="Q5" s="497" t="s">
        <v>432</v>
      </c>
      <c r="R5" s="638"/>
      <c r="S5" s="418"/>
      <c r="T5" s="764"/>
      <c r="U5" s="413">
        <v>1</v>
      </c>
      <c r="V5" s="498" t="s">
        <v>439</v>
      </c>
      <c r="W5" s="473"/>
      <c r="X5" s="411"/>
      <c r="Y5" s="411"/>
      <c r="Z5" s="413">
        <v>1</v>
      </c>
      <c r="AA5" s="498" t="s">
        <v>249</v>
      </c>
      <c r="AB5" s="473"/>
      <c r="AC5" s="411" t="s">
        <v>748</v>
      </c>
      <c r="AD5" s="411" t="s">
        <v>748</v>
      </c>
      <c r="AE5" s="539">
        <v>1</v>
      </c>
      <c r="AF5" s="510" t="s">
        <v>20</v>
      </c>
      <c r="AG5" s="645"/>
      <c r="AH5" s="573"/>
      <c r="AI5" s="418"/>
      <c r="AJ5" s="406">
        <v>1</v>
      </c>
      <c r="AK5" s="498" t="s">
        <v>130</v>
      </c>
      <c r="AL5" s="476"/>
      <c r="AM5" s="603" t="s">
        <v>748</v>
      </c>
      <c r="AN5" s="409" t="s">
        <v>748</v>
      </c>
      <c r="AO5" s="413">
        <v>1</v>
      </c>
      <c r="AP5" s="498" t="s">
        <v>249</v>
      </c>
      <c r="AQ5" s="473"/>
      <c r="AR5" s="411" t="s">
        <v>757</v>
      </c>
      <c r="AS5" s="411" t="s">
        <v>757</v>
      </c>
      <c r="AT5" s="417">
        <v>1</v>
      </c>
      <c r="AU5" s="497" t="s">
        <v>795</v>
      </c>
      <c r="AV5" s="470" t="s">
        <v>641</v>
      </c>
      <c r="AW5" s="418"/>
      <c r="AX5" s="418"/>
      <c r="AY5" s="406">
        <v>1</v>
      </c>
      <c r="AZ5" s="389" t="s">
        <v>247</v>
      </c>
      <c r="BA5" s="668"/>
      <c r="BB5" s="412" t="s">
        <v>748</v>
      </c>
      <c r="BC5" s="409" t="s">
        <v>748</v>
      </c>
      <c r="BD5" s="406">
        <v>1</v>
      </c>
      <c r="BE5" s="498" t="s">
        <v>249</v>
      </c>
      <c r="BF5" s="702"/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6">
        <v>2</v>
      </c>
      <c r="B6" s="510" t="s">
        <v>20</v>
      </c>
      <c r="C6" s="638"/>
      <c r="D6" s="509"/>
      <c r="E6" s="509"/>
      <c r="F6" s="413">
        <v>2</v>
      </c>
      <c r="G6" s="389" t="s">
        <v>17</v>
      </c>
      <c r="H6" s="475"/>
      <c r="I6" s="414" t="s">
        <v>748</v>
      </c>
      <c r="J6" s="415" t="s">
        <v>748</v>
      </c>
      <c r="K6" s="413">
        <v>2</v>
      </c>
      <c r="L6" s="498" t="s">
        <v>14</v>
      </c>
      <c r="M6" s="682" t="s">
        <v>1795</v>
      </c>
      <c r="N6" s="414" t="s">
        <v>757</v>
      </c>
      <c r="O6" s="415" t="s">
        <v>757</v>
      </c>
      <c r="P6" s="417">
        <v>2</v>
      </c>
      <c r="Q6" s="497" t="s">
        <v>0</v>
      </c>
      <c r="R6" s="638"/>
      <c r="S6" s="544"/>
      <c r="T6" s="545"/>
      <c r="U6" s="413">
        <v>2</v>
      </c>
      <c r="V6" s="498" t="s">
        <v>12</v>
      </c>
      <c r="W6" s="739"/>
      <c r="X6" s="411"/>
      <c r="Y6" s="411"/>
      <c r="Z6" s="417">
        <v>2</v>
      </c>
      <c r="AA6" s="497" t="s">
        <v>15</v>
      </c>
      <c r="AB6" s="470"/>
      <c r="AC6" s="418"/>
      <c r="AD6" s="418"/>
      <c r="AE6" s="413">
        <v>2</v>
      </c>
      <c r="AF6" s="389" t="s">
        <v>16</v>
      </c>
      <c r="AG6" s="748"/>
      <c r="AH6" s="410" t="s">
        <v>748</v>
      </c>
      <c r="AI6" s="411" t="s">
        <v>748</v>
      </c>
      <c r="AJ6" s="413">
        <v>2</v>
      </c>
      <c r="AK6" s="498" t="s">
        <v>13</v>
      </c>
      <c r="AL6" s="476"/>
      <c r="AM6" s="411" t="s">
        <v>748</v>
      </c>
      <c r="AN6" s="411" t="s">
        <v>748</v>
      </c>
      <c r="AO6" s="417">
        <v>2</v>
      </c>
      <c r="AP6" s="497" t="s">
        <v>15</v>
      </c>
      <c r="AQ6" s="470"/>
      <c r="AR6" s="418"/>
      <c r="AS6" s="418"/>
      <c r="AT6" s="413">
        <v>2</v>
      </c>
      <c r="AU6" s="498" t="s">
        <v>17</v>
      </c>
      <c r="AV6" s="473" t="s">
        <v>754</v>
      </c>
      <c r="AW6" s="411"/>
      <c r="AX6" s="411"/>
      <c r="AY6" s="413">
        <v>2</v>
      </c>
      <c r="AZ6" s="389" t="s">
        <v>14</v>
      </c>
      <c r="BA6" s="473"/>
      <c r="BB6" s="411" t="s">
        <v>748</v>
      </c>
      <c r="BC6" s="411" t="s">
        <v>748</v>
      </c>
      <c r="BD6" s="417">
        <v>2</v>
      </c>
      <c r="BE6" s="497" t="s">
        <v>15</v>
      </c>
      <c r="BF6" s="470"/>
      <c r="BG6" s="511"/>
      <c r="BH6" s="418"/>
      <c r="BI6" s="361"/>
      <c r="BJ6" s="361"/>
    </row>
    <row r="7" spans="1:62" ht="65.099999999999994" customHeight="1">
      <c r="A7" s="608">
        <v>3</v>
      </c>
      <c r="B7" s="389" t="s">
        <v>16</v>
      </c>
      <c r="C7" s="473" t="s">
        <v>1477</v>
      </c>
      <c r="D7" s="411"/>
      <c r="E7" s="411"/>
      <c r="F7" s="417">
        <v>3</v>
      </c>
      <c r="G7" s="510" t="s">
        <v>12</v>
      </c>
      <c r="H7" s="470" t="s">
        <v>642</v>
      </c>
      <c r="I7" s="418"/>
      <c r="J7" s="418"/>
      <c r="K7" s="417">
        <v>3</v>
      </c>
      <c r="L7" s="497" t="s">
        <v>15</v>
      </c>
      <c r="M7" s="470"/>
      <c r="N7" s="544"/>
      <c r="O7" s="545"/>
      <c r="P7" s="413">
        <v>3</v>
      </c>
      <c r="Q7" s="498" t="s">
        <v>16</v>
      </c>
      <c r="R7" s="629"/>
      <c r="S7" s="414" t="s">
        <v>748</v>
      </c>
      <c r="T7" s="415" t="s">
        <v>748</v>
      </c>
      <c r="U7" s="413">
        <v>3</v>
      </c>
      <c r="V7" s="498" t="s">
        <v>13</v>
      </c>
      <c r="W7" s="473"/>
      <c r="X7" s="411"/>
      <c r="Y7" s="411"/>
      <c r="Z7" s="417">
        <v>3</v>
      </c>
      <c r="AA7" s="497" t="s">
        <v>0</v>
      </c>
      <c r="AB7" s="641"/>
      <c r="AC7" s="573"/>
      <c r="AD7" s="418"/>
      <c r="AE7" s="413">
        <v>3</v>
      </c>
      <c r="AF7" s="389" t="s">
        <v>17</v>
      </c>
      <c r="AG7" s="472"/>
      <c r="AH7" s="410" t="s">
        <v>748</v>
      </c>
      <c r="AI7" s="411" t="s">
        <v>748</v>
      </c>
      <c r="AJ7" s="417">
        <v>3</v>
      </c>
      <c r="AK7" s="497" t="s">
        <v>14</v>
      </c>
      <c r="AL7" s="470" t="s">
        <v>643</v>
      </c>
      <c r="AM7" s="418"/>
      <c r="AN7" s="418"/>
      <c r="AO7" s="417">
        <v>3</v>
      </c>
      <c r="AP7" s="497" t="s">
        <v>0</v>
      </c>
      <c r="AQ7" s="540"/>
      <c r="AR7" s="418"/>
      <c r="AS7" s="418"/>
      <c r="AT7" s="413">
        <v>3</v>
      </c>
      <c r="AU7" s="498" t="s">
        <v>12</v>
      </c>
      <c r="AV7" s="473" t="s">
        <v>754</v>
      </c>
      <c r="AW7" s="411"/>
      <c r="AX7" s="411"/>
      <c r="AY7" s="417">
        <v>3</v>
      </c>
      <c r="AZ7" s="510" t="s">
        <v>15</v>
      </c>
      <c r="BA7" s="653"/>
      <c r="BB7" s="418"/>
      <c r="BC7" s="418"/>
      <c r="BD7" s="417">
        <v>3</v>
      </c>
      <c r="BE7" s="497" t="s">
        <v>0</v>
      </c>
      <c r="BF7" s="557"/>
      <c r="BG7" s="766"/>
      <c r="BH7" s="767"/>
      <c r="BI7" s="361"/>
      <c r="BJ7" s="361"/>
    </row>
    <row r="8" spans="1:62" ht="65.099999999999994" customHeight="1">
      <c r="A8" s="608">
        <v>4</v>
      </c>
      <c r="B8" s="389" t="s">
        <v>17</v>
      </c>
      <c r="C8" s="473" t="s">
        <v>1057</v>
      </c>
      <c r="D8" s="411"/>
      <c r="E8" s="411"/>
      <c r="F8" s="417">
        <v>4</v>
      </c>
      <c r="G8" s="510" t="s">
        <v>13</v>
      </c>
      <c r="H8" s="470" t="s">
        <v>128</v>
      </c>
      <c r="I8" s="418"/>
      <c r="J8" s="418"/>
      <c r="K8" s="417">
        <v>4</v>
      </c>
      <c r="L8" s="497" t="s">
        <v>0</v>
      </c>
      <c r="M8" s="474"/>
      <c r="N8" s="544"/>
      <c r="O8" s="545"/>
      <c r="P8" s="413">
        <v>4</v>
      </c>
      <c r="Q8" s="498" t="s">
        <v>17</v>
      </c>
      <c r="R8" s="472"/>
      <c r="S8" s="414" t="s">
        <v>748</v>
      </c>
      <c r="T8" s="415" t="s">
        <v>748</v>
      </c>
      <c r="U8" s="413">
        <v>4</v>
      </c>
      <c r="V8" s="498" t="s">
        <v>14</v>
      </c>
      <c r="W8" s="739"/>
      <c r="X8" s="411"/>
      <c r="Y8" s="411"/>
      <c r="Z8" s="413">
        <v>4</v>
      </c>
      <c r="AA8" s="498" t="s">
        <v>16</v>
      </c>
      <c r="AB8" s="749"/>
      <c r="AC8" s="410" t="s">
        <v>748</v>
      </c>
      <c r="AD8" s="411" t="s">
        <v>748</v>
      </c>
      <c r="AE8" s="413">
        <v>4</v>
      </c>
      <c r="AF8" s="389" t="s">
        <v>12</v>
      </c>
      <c r="AG8" s="461"/>
      <c r="AH8" s="410" t="s">
        <v>748</v>
      </c>
      <c r="AI8" s="411" t="s">
        <v>748</v>
      </c>
      <c r="AJ8" s="417">
        <v>4</v>
      </c>
      <c r="AK8" s="497" t="s">
        <v>15</v>
      </c>
      <c r="AL8" s="470"/>
      <c r="AM8" s="418"/>
      <c r="AN8" s="418"/>
      <c r="AO8" s="413">
        <v>4</v>
      </c>
      <c r="AP8" s="498" t="s">
        <v>16</v>
      </c>
      <c r="AQ8" s="644"/>
      <c r="AR8" s="411" t="s">
        <v>748</v>
      </c>
      <c r="AS8" s="411" t="s">
        <v>748</v>
      </c>
      <c r="AT8" s="413">
        <v>4</v>
      </c>
      <c r="AU8" s="498" t="s">
        <v>13</v>
      </c>
      <c r="AV8" s="627"/>
      <c r="AW8" s="411"/>
      <c r="AX8" s="411"/>
      <c r="AY8" s="417">
        <v>4</v>
      </c>
      <c r="AZ8" s="510" t="s">
        <v>0</v>
      </c>
      <c r="BA8" s="653"/>
      <c r="BB8" s="418"/>
      <c r="BC8" s="418"/>
      <c r="BD8" s="413">
        <v>4</v>
      </c>
      <c r="BE8" s="498" t="s">
        <v>16</v>
      </c>
      <c r="BF8" s="647"/>
      <c r="BG8" s="411" t="s">
        <v>748</v>
      </c>
      <c r="BH8" s="411" t="s">
        <v>748</v>
      </c>
      <c r="BI8" s="361"/>
      <c r="BJ8" s="361"/>
    </row>
    <row r="9" spans="1:62" ht="65.099999999999994" customHeight="1">
      <c r="A9" s="608">
        <v>5</v>
      </c>
      <c r="B9" s="389" t="s">
        <v>12</v>
      </c>
      <c r="C9" s="476" t="s">
        <v>828</v>
      </c>
      <c r="D9" s="416"/>
      <c r="E9" s="411"/>
      <c r="F9" s="417">
        <v>5</v>
      </c>
      <c r="G9" s="510" t="s">
        <v>14</v>
      </c>
      <c r="H9" s="470" t="s">
        <v>644</v>
      </c>
      <c r="I9" s="418"/>
      <c r="J9" s="418"/>
      <c r="K9" s="413">
        <v>5</v>
      </c>
      <c r="L9" s="498" t="s">
        <v>16</v>
      </c>
      <c r="M9" s="647"/>
      <c r="N9" s="414" t="s">
        <v>748</v>
      </c>
      <c r="O9" s="415" t="s">
        <v>748</v>
      </c>
      <c r="P9" s="413">
        <v>5</v>
      </c>
      <c r="Q9" s="498" t="s">
        <v>12</v>
      </c>
      <c r="R9" s="476"/>
      <c r="S9" s="414" t="s">
        <v>748</v>
      </c>
      <c r="T9" s="415" t="s">
        <v>748</v>
      </c>
      <c r="U9" s="417">
        <v>5</v>
      </c>
      <c r="V9" s="497" t="s">
        <v>15</v>
      </c>
      <c r="W9" s="701"/>
      <c r="X9" s="418"/>
      <c r="Y9" s="418"/>
      <c r="Z9" s="413">
        <v>5</v>
      </c>
      <c r="AA9" s="498" t="s">
        <v>17</v>
      </c>
      <c r="AB9" s="683"/>
      <c r="AC9" s="410" t="s">
        <v>748</v>
      </c>
      <c r="AD9" s="411" t="s">
        <v>748</v>
      </c>
      <c r="AE9" s="413">
        <v>5</v>
      </c>
      <c r="AF9" s="389" t="s">
        <v>13</v>
      </c>
      <c r="AG9" s="674"/>
      <c r="AH9" s="410" t="s">
        <v>748</v>
      </c>
      <c r="AI9" s="411" t="s">
        <v>748</v>
      </c>
      <c r="AJ9" s="417">
        <v>5</v>
      </c>
      <c r="AK9" s="497" t="s">
        <v>0</v>
      </c>
      <c r="AL9" s="474"/>
      <c r="AM9" s="418"/>
      <c r="AN9" s="418"/>
      <c r="AO9" s="413">
        <v>5</v>
      </c>
      <c r="AP9" s="498" t="s">
        <v>17</v>
      </c>
      <c r="AQ9" s="460"/>
      <c r="AR9" s="411" t="s">
        <v>748</v>
      </c>
      <c r="AS9" s="411" t="s">
        <v>748</v>
      </c>
      <c r="AT9" s="413">
        <v>5</v>
      </c>
      <c r="AU9" s="498" t="s">
        <v>14</v>
      </c>
      <c r="AV9" s="627"/>
      <c r="AW9" s="411"/>
      <c r="AX9" s="411"/>
      <c r="AY9" s="413">
        <v>5</v>
      </c>
      <c r="AZ9" s="389" t="s">
        <v>16</v>
      </c>
      <c r="BA9" s="644"/>
      <c r="BB9" s="411" t="s">
        <v>748</v>
      </c>
      <c r="BC9" s="411" t="s">
        <v>748</v>
      </c>
      <c r="BD9" s="413">
        <v>5</v>
      </c>
      <c r="BE9" s="498" t="s">
        <v>17</v>
      </c>
      <c r="BF9" s="647"/>
      <c r="BG9" s="411" t="s">
        <v>748</v>
      </c>
      <c r="BH9" s="411" t="s">
        <v>748</v>
      </c>
      <c r="BI9" s="361"/>
      <c r="BJ9" s="361"/>
    </row>
    <row r="10" spans="1:62" ht="65.099999999999994" customHeight="1">
      <c r="A10" s="608">
        <v>6</v>
      </c>
      <c r="B10" s="389" t="s">
        <v>13</v>
      </c>
      <c r="C10" s="704" t="s">
        <v>1478</v>
      </c>
      <c r="D10" s="416" t="s">
        <v>748</v>
      </c>
      <c r="E10" s="411"/>
      <c r="F10" s="417">
        <v>6</v>
      </c>
      <c r="G10" s="510" t="s">
        <v>15</v>
      </c>
      <c r="H10" s="763"/>
      <c r="I10" s="544"/>
      <c r="J10" s="545"/>
      <c r="K10" s="413">
        <v>6</v>
      </c>
      <c r="L10" s="498" t="s">
        <v>17</v>
      </c>
      <c r="M10" s="471"/>
      <c r="N10" s="414" t="s">
        <v>748</v>
      </c>
      <c r="O10" s="415" t="s">
        <v>748</v>
      </c>
      <c r="P10" s="413">
        <v>6</v>
      </c>
      <c r="Q10" s="498" t="s">
        <v>13</v>
      </c>
      <c r="R10" s="672"/>
      <c r="S10" s="414" t="s">
        <v>748</v>
      </c>
      <c r="T10" s="415" t="s">
        <v>748</v>
      </c>
      <c r="U10" s="417">
        <v>6</v>
      </c>
      <c r="V10" s="497" t="s">
        <v>0</v>
      </c>
      <c r="W10" s="638"/>
      <c r="X10" s="418"/>
      <c r="Y10" s="418"/>
      <c r="Z10" s="413">
        <v>6</v>
      </c>
      <c r="AA10" s="498" t="s">
        <v>12</v>
      </c>
      <c r="AB10" s="475"/>
      <c r="AC10" s="410" t="s">
        <v>748</v>
      </c>
      <c r="AD10" s="411" t="s">
        <v>748</v>
      </c>
      <c r="AE10" s="413">
        <v>6</v>
      </c>
      <c r="AF10" s="389" t="s">
        <v>14</v>
      </c>
      <c r="AG10" s="473"/>
      <c r="AH10" s="410" t="s">
        <v>748</v>
      </c>
      <c r="AI10" s="411" t="s">
        <v>748</v>
      </c>
      <c r="AJ10" s="413">
        <v>6</v>
      </c>
      <c r="AK10" s="498" t="s">
        <v>16</v>
      </c>
      <c r="AL10" s="631"/>
      <c r="AM10" s="411" t="s">
        <v>748</v>
      </c>
      <c r="AN10" s="411" t="s">
        <v>748</v>
      </c>
      <c r="AO10" s="413">
        <v>6</v>
      </c>
      <c r="AP10" s="498" t="s">
        <v>12</v>
      </c>
      <c r="AQ10" s="636"/>
      <c r="AR10" s="411" t="s">
        <v>748</v>
      </c>
      <c r="AS10" s="411" t="s">
        <v>748</v>
      </c>
      <c r="AT10" s="417">
        <v>6</v>
      </c>
      <c r="AU10" s="497" t="s">
        <v>15</v>
      </c>
      <c r="AV10" s="638"/>
      <c r="AW10" s="418"/>
      <c r="AX10" s="418"/>
      <c r="AY10" s="413">
        <v>6</v>
      </c>
      <c r="AZ10" s="389" t="s">
        <v>17</v>
      </c>
      <c r="BA10" s="547"/>
      <c r="BB10" s="411" t="s">
        <v>748</v>
      </c>
      <c r="BC10" s="411" t="s">
        <v>748</v>
      </c>
      <c r="BD10" s="413">
        <v>6</v>
      </c>
      <c r="BE10" s="498" t="s">
        <v>12</v>
      </c>
      <c r="BF10" s="471"/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7</v>
      </c>
      <c r="B11" s="389" t="s">
        <v>14</v>
      </c>
      <c r="C11" s="682" t="s">
        <v>279</v>
      </c>
      <c r="D11" s="416" t="s">
        <v>748</v>
      </c>
      <c r="E11" s="411"/>
      <c r="F11" s="417">
        <v>7</v>
      </c>
      <c r="G11" s="510" t="s">
        <v>0</v>
      </c>
      <c r="H11" s="616"/>
      <c r="I11" s="544"/>
      <c r="J11" s="545"/>
      <c r="K11" s="413">
        <v>7</v>
      </c>
      <c r="L11" s="498" t="s">
        <v>12</v>
      </c>
      <c r="M11" s="536"/>
      <c r="N11" s="414" t="s">
        <v>748</v>
      </c>
      <c r="O11" s="415" t="s">
        <v>748</v>
      </c>
      <c r="P11" s="413">
        <v>7</v>
      </c>
      <c r="Q11" s="498" t="s">
        <v>14</v>
      </c>
      <c r="R11" s="473"/>
      <c r="S11" s="411" t="s">
        <v>748</v>
      </c>
      <c r="T11" s="411" t="s">
        <v>748</v>
      </c>
      <c r="U11" s="413">
        <v>7</v>
      </c>
      <c r="V11" s="498" t="s">
        <v>16</v>
      </c>
      <c r="W11" s="633"/>
      <c r="X11" s="411"/>
      <c r="Y11" s="411"/>
      <c r="Z11" s="413">
        <v>7</v>
      </c>
      <c r="AA11" s="498" t="s">
        <v>13</v>
      </c>
      <c r="AB11" s="644"/>
      <c r="AC11" s="410" t="s">
        <v>748</v>
      </c>
      <c r="AD11" s="411" t="s">
        <v>748</v>
      </c>
      <c r="AE11" s="417">
        <v>7</v>
      </c>
      <c r="AF11" s="510" t="s">
        <v>15</v>
      </c>
      <c r="AG11" s="685"/>
      <c r="AH11" s="573"/>
      <c r="AI11" s="418"/>
      <c r="AJ11" s="413">
        <v>7</v>
      </c>
      <c r="AK11" s="498" t="s">
        <v>17</v>
      </c>
      <c r="AL11" s="737"/>
      <c r="AM11" s="411" t="s">
        <v>748</v>
      </c>
      <c r="AN11" s="411" t="s">
        <v>748</v>
      </c>
      <c r="AO11" s="413">
        <v>7</v>
      </c>
      <c r="AP11" s="498" t="s">
        <v>13</v>
      </c>
      <c r="AQ11" s="473"/>
      <c r="AR11" s="411" t="s">
        <v>748</v>
      </c>
      <c r="AS11" s="411" t="s">
        <v>748</v>
      </c>
      <c r="AT11" s="417">
        <v>7</v>
      </c>
      <c r="AU11" s="497" t="s">
        <v>0</v>
      </c>
      <c r="AV11" s="638"/>
      <c r="AW11" s="418"/>
      <c r="AX11" s="418"/>
      <c r="AY11" s="413">
        <v>7</v>
      </c>
      <c r="AZ11" s="389" t="s">
        <v>12</v>
      </c>
      <c r="BA11" s="475"/>
      <c r="BB11" s="411" t="s">
        <v>748</v>
      </c>
      <c r="BC11" s="411" t="s">
        <v>748</v>
      </c>
      <c r="BD11" s="413">
        <v>7</v>
      </c>
      <c r="BE11" s="498" t="s">
        <v>13</v>
      </c>
      <c r="BF11" s="703"/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6">
        <v>8</v>
      </c>
      <c r="B12" s="510" t="s">
        <v>15</v>
      </c>
      <c r="C12" s="701"/>
      <c r="D12" s="511"/>
      <c r="E12" s="418"/>
      <c r="F12" s="413">
        <v>8</v>
      </c>
      <c r="G12" s="389" t="s">
        <v>16</v>
      </c>
      <c r="H12" s="750"/>
      <c r="I12" s="414" t="s">
        <v>748</v>
      </c>
      <c r="J12" s="415" t="s">
        <v>748</v>
      </c>
      <c r="K12" s="413">
        <v>8</v>
      </c>
      <c r="L12" s="498" t="s">
        <v>13</v>
      </c>
      <c r="M12" s="674"/>
      <c r="N12" s="414" t="s">
        <v>748</v>
      </c>
      <c r="O12" s="415" t="s">
        <v>748</v>
      </c>
      <c r="P12" s="417">
        <v>8</v>
      </c>
      <c r="Q12" s="497" t="s">
        <v>15</v>
      </c>
      <c r="R12" s="470"/>
      <c r="S12" s="418"/>
      <c r="T12" s="418"/>
      <c r="U12" s="413">
        <v>8</v>
      </c>
      <c r="V12" s="498" t="s">
        <v>17</v>
      </c>
      <c r="W12" s="473"/>
      <c r="X12" s="411"/>
      <c r="Y12" s="411"/>
      <c r="Z12" s="413">
        <v>8</v>
      </c>
      <c r="AA12" s="498" t="s">
        <v>14</v>
      </c>
      <c r="AB12" s="672"/>
      <c r="AC12" s="410" t="s">
        <v>748</v>
      </c>
      <c r="AD12" s="411" t="s">
        <v>748</v>
      </c>
      <c r="AE12" s="417">
        <v>8</v>
      </c>
      <c r="AF12" s="510" t="s">
        <v>0</v>
      </c>
      <c r="AG12" s="659"/>
      <c r="AH12" s="573"/>
      <c r="AI12" s="418"/>
      <c r="AJ12" s="413">
        <v>8</v>
      </c>
      <c r="AK12" s="498" t="s">
        <v>12</v>
      </c>
      <c r="AL12" s="472"/>
      <c r="AM12" s="411" t="s">
        <v>748</v>
      </c>
      <c r="AN12" s="411" t="s">
        <v>748</v>
      </c>
      <c r="AO12" s="413">
        <v>8</v>
      </c>
      <c r="AP12" s="498" t="s">
        <v>14</v>
      </c>
      <c r="AQ12" s="473"/>
      <c r="AR12" s="411" t="s">
        <v>748</v>
      </c>
      <c r="AS12" s="411" t="s">
        <v>748</v>
      </c>
      <c r="AT12" s="417">
        <v>8</v>
      </c>
      <c r="AU12" s="497" t="s">
        <v>16</v>
      </c>
      <c r="AV12" s="470" t="s">
        <v>1066</v>
      </c>
      <c r="AW12" s="418"/>
      <c r="AX12" s="418"/>
      <c r="AY12" s="413">
        <v>8</v>
      </c>
      <c r="AZ12" s="389" t="s">
        <v>13</v>
      </c>
      <c r="BA12" s="627"/>
      <c r="BB12" s="411" t="s">
        <v>748</v>
      </c>
      <c r="BC12" s="411" t="s">
        <v>748</v>
      </c>
      <c r="BD12" s="413">
        <v>8</v>
      </c>
      <c r="BE12" s="498" t="s">
        <v>14</v>
      </c>
      <c r="BF12" s="473"/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0</v>
      </c>
      <c r="C13" s="761"/>
      <c r="D13" s="511"/>
      <c r="E13" s="418"/>
      <c r="F13" s="413">
        <v>9</v>
      </c>
      <c r="G13" s="389" t="s">
        <v>17</v>
      </c>
      <c r="H13" s="611"/>
      <c r="I13" s="414" t="s">
        <v>748</v>
      </c>
      <c r="J13" s="415" t="s">
        <v>748</v>
      </c>
      <c r="K13" s="413">
        <v>9</v>
      </c>
      <c r="L13" s="498" t="s">
        <v>14</v>
      </c>
      <c r="M13" s="631"/>
      <c r="N13" s="416" t="s">
        <v>748</v>
      </c>
      <c r="O13" s="415" t="s">
        <v>748</v>
      </c>
      <c r="P13" s="417">
        <v>9</v>
      </c>
      <c r="Q13" s="497" t="s">
        <v>0</v>
      </c>
      <c r="R13" s="650"/>
      <c r="S13" s="544"/>
      <c r="T13" s="545"/>
      <c r="U13" s="413">
        <v>9</v>
      </c>
      <c r="V13" s="498" t="s">
        <v>12</v>
      </c>
      <c r="W13" s="627"/>
      <c r="X13" s="411"/>
      <c r="Y13" s="411"/>
      <c r="Z13" s="413">
        <v>9</v>
      </c>
      <c r="AA13" s="498" t="s">
        <v>15</v>
      </c>
      <c r="AB13" s="473" t="s">
        <v>1085</v>
      </c>
      <c r="AC13" s="410" t="s">
        <v>748</v>
      </c>
      <c r="AD13" s="411"/>
      <c r="AE13" s="417">
        <v>9</v>
      </c>
      <c r="AF13" s="510" t="s">
        <v>16</v>
      </c>
      <c r="AG13" s="575" t="s">
        <v>875</v>
      </c>
      <c r="AH13" s="418"/>
      <c r="AI13" s="418"/>
      <c r="AJ13" s="413">
        <v>9</v>
      </c>
      <c r="AK13" s="498" t="s">
        <v>13</v>
      </c>
      <c r="AL13" s="675"/>
      <c r="AM13" s="411" t="s">
        <v>748</v>
      </c>
      <c r="AN13" s="411" t="s">
        <v>748</v>
      </c>
      <c r="AO13" s="417">
        <v>9</v>
      </c>
      <c r="AP13" s="497" t="s">
        <v>15</v>
      </c>
      <c r="AQ13" s="470"/>
      <c r="AR13" s="418"/>
      <c r="AS13" s="418"/>
      <c r="AT13" s="413">
        <v>9</v>
      </c>
      <c r="AU13" s="498" t="s">
        <v>17</v>
      </c>
      <c r="AV13" s="473"/>
      <c r="AW13" s="411"/>
      <c r="AX13" s="411"/>
      <c r="AY13" s="413">
        <v>9</v>
      </c>
      <c r="AZ13" s="389" t="s">
        <v>14</v>
      </c>
      <c r="BA13" s="633"/>
      <c r="BB13" s="411" t="s">
        <v>748</v>
      </c>
      <c r="BC13" s="411" t="s">
        <v>748</v>
      </c>
      <c r="BD13" s="417">
        <v>9</v>
      </c>
      <c r="BE13" s="497" t="s">
        <v>15</v>
      </c>
      <c r="BF13" s="470"/>
      <c r="BG13" s="418"/>
      <c r="BH13" s="418"/>
      <c r="BI13" s="361"/>
      <c r="BJ13" s="361"/>
    </row>
    <row r="14" spans="1:62" ht="65.099999999999994" customHeight="1">
      <c r="A14" s="608">
        <v>10</v>
      </c>
      <c r="B14" s="389" t="s">
        <v>16</v>
      </c>
      <c r="C14" s="505" t="s">
        <v>1479</v>
      </c>
      <c r="D14" s="416" t="s">
        <v>748</v>
      </c>
      <c r="E14" s="411" t="s">
        <v>748</v>
      </c>
      <c r="F14" s="413">
        <v>10</v>
      </c>
      <c r="G14" s="389" t="s">
        <v>12</v>
      </c>
      <c r="H14" s="478"/>
      <c r="I14" s="414" t="s">
        <v>748</v>
      </c>
      <c r="J14" s="415" t="s">
        <v>748</v>
      </c>
      <c r="K14" s="417">
        <v>10</v>
      </c>
      <c r="L14" s="497" t="s">
        <v>15</v>
      </c>
      <c r="M14" s="664"/>
      <c r="N14" s="511"/>
      <c r="O14" s="545"/>
      <c r="P14" s="413">
        <v>10</v>
      </c>
      <c r="Q14" s="498" t="s">
        <v>16</v>
      </c>
      <c r="R14" s="629"/>
      <c r="S14" s="414" t="s">
        <v>748</v>
      </c>
      <c r="T14" s="415" t="s">
        <v>748</v>
      </c>
      <c r="U14" s="413">
        <v>10</v>
      </c>
      <c r="V14" s="498" t="s">
        <v>13</v>
      </c>
      <c r="W14" s="473"/>
      <c r="X14" s="411"/>
      <c r="Y14" s="411"/>
      <c r="Z14" s="417">
        <v>10</v>
      </c>
      <c r="AA14" s="497" t="s">
        <v>0</v>
      </c>
      <c r="AB14" s="474"/>
      <c r="AC14" s="573"/>
      <c r="AD14" s="418"/>
      <c r="AE14" s="413">
        <v>10</v>
      </c>
      <c r="AF14" s="389" t="s">
        <v>17</v>
      </c>
      <c r="AG14" s="476"/>
      <c r="AH14" s="416" t="s">
        <v>748</v>
      </c>
      <c r="AI14" s="411" t="s">
        <v>748</v>
      </c>
      <c r="AJ14" s="413">
        <v>10</v>
      </c>
      <c r="AK14" s="498" t="s">
        <v>14</v>
      </c>
      <c r="AL14" s="473"/>
      <c r="AM14" s="411" t="s">
        <v>748</v>
      </c>
      <c r="AN14" s="411" t="s">
        <v>748</v>
      </c>
      <c r="AO14" s="417">
        <v>10</v>
      </c>
      <c r="AP14" s="497" t="s">
        <v>0</v>
      </c>
      <c r="AQ14" s="638"/>
      <c r="AR14" s="418"/>
      <c r="AS14" s="418"/>
      <c r="AT14" s="413">
        <v>10</v>
      </c>
      <c r="AU14" s="498" t="s">
        <v>12</v>
      </c>
      <c r="AV14" s="627"/>
      <c r="AW14" s="411"/>
      <c r="AX14" s="411"/>
      <c r="AY14" s="417">
        <v>10</v>
      </c>
      <c r="AZ14" s="510" t="s">
        <v>15</v>
      </c>
      <c r="BA14" s="470"/>
      <c r="BB14" s="418"/>
      <c r="BC14" s="418"/>
      <c r="BD14" s="417">
        <v>10</v>
      </c>
      <c r="BE14" s="497" t="s">
        <v>0</v>
      </c>
      <c r="BF14" s="685"/>
      <c r="BG14" s="418"/>
      <c r="BH14" s="418"/>
      <c r="BI14" s="361"/>
      <c r="BJ14" s="361"/>
    </row>
    <row r="15" spans="1:62" ht="65.099999999999994" customHeight="1">
      <c r="A15" s="608">
        <v>11</v>
      </c>
      <c r="B15" s="389" t="s">
        <v>17</v>
      </c>
      <c r="C15" s="670"/>
      <c r="D15" s="416" t="s">
        <v>748</v>
      </c>
      <c r="E15" s="411" t="s">
        <v>748</v>
      </c>
      <c r="F15" s="413">
        <v>11</v>
      </c>
      <c r="G15" s="389" t="s">
        <v>13</v>
      </c>
      <c r="H15" s="673"/>
      <c r="I15" s="414" t="s">
        <v>757</v>
      </c>
      <c r="J15" s="415" t="s">
        <v>757</v>
      </c>
      <c r="K15" s="417">
        <v>11</v>
      </c>
      <c r="L15" s="497" t="s">
        <v>0</v>
      </c>
      <c r="M15" s="638"/>
      <c r="N15" s="511"/>
      <c r="O15" s="545"/>
      <c r="P15" s="413">
        <v>11</v>
      </c>
      <c r="Q15" s="498" t="s">
        <v>17</v>
      </c>
      <c r="R15" s="693"/>
      <c r="S15" s="414" t="s">
        <v>748</v>
      </c>
      <c r="T15" s="415" t="s">
        <v>748</v>
      </c>
      <c r="U15" s="417">
        <v>11</v>
      </c>
      <c r="V15" s="497" t="s">
        <v>14</v>
      </c>
      <c r="W15" s="470" t="s">
        <v>876</v>
      </c>
      <c r="X15" s="418"/>
      <c r="Y15" s="418"/>
      <c r="Z15" s="417">
        <v>11</v>
      </c>
      <c r="AA15" s="497" t="s">
        <v>16</v>
      </c>
      <c r="AB15" s="645"/>
      <c r="AC15" s="418"/>
      <c r="AD15" s="418"/>
      <c r="AE15" s="413">
        <v>11</v>
      </c>
      <c r="AF15" s="389" t="s">
        <v>12</v>
      </c>
      <c r="AG15" s="633"/>
      <c r="AH15" s="416" t="s">
        <v>748</v>
      </c>
      <c r="AI15" s="411" t="s">
        <v>748</v>
      </c>
      <c r="AJ15" s="417">
        <v>11</v>
      </c>
      <c r="AK15" s="497" t="s">
        <v>15</v>
      </c>
      <c r="AL15" s="638"/>
      <c r="AM15" s="418"/>
      <c r="AN15" s="418"/>
      <c r="AO15" s="413">
        <v>11</v>
      </c>
      <c r="AP15" s="498" t="s">
        <v>16</v>
      </c>
      <c r="AQ15" s="751"/>
      <c r="AR15" s="411" t="s">
        <v>748</v>
      </c>
      <c r="AS15" s="411" t="s">
        <v>748</v>
      </c>
      <c r="AT15" s="413">
        <v>11</v>
      </c>
      <c r="AU15" s="498" t="s">
        <v>13</v>
      </c>
      <c r="AV15" s="473" t="s">
        <v>786</v>
      </c>
      <c r="AW15" s="411"/>
      <c r="AX15" s="411"/>
      <c r="AY15" s="417">
        <v>11</v>
      </c>
      <c r="AZ15" s="510" t="s">
        <v>0</v>
      </c>
      <c r="BA15" s="470"/>
      <c r="BB15" s="418"/>
      <c r="BC15" s="418"/>
      <c r="BD15" s="413">
        <v>11</v>
      </c>
      <c r="BE15" s="498" t="s">
        <v>16</v>
      </c>
      <c r="BF15" s="752"/>
      <c r="BG15" s="411" t="s">
        <v>748</v>
      </c>
      <c r="BH15" s="411" t="s">
        <v>748</v>
      </c>
      <c r="BI15" s="361"/>
      <c r="BJ15" s="361"/>
    </row>
    <row r="16" spans="1:62" ht="65.099999999999994" customHeight="1">
      <c r="A16" s="608">
        <v>12</v>
      </c>
      <c r="B16" s="389" t="s">
        <v>12</v>
      </c>
      <c r="C16" s="461"/>
      <c r="D16" s="416" t="s">
        <v>748</v>
      </c>
      <c r="E16" s="411" t="s">
        <v>748</v>
      </c>
      <c r="F16" s="413">
        <v>12</v>
      </c>
      <c r="G16" s="389" t="s">
        <v>14</v>
      </c>
      <c r="H16" s="473"/>
      <c r="I16" s="414" t="s">
        <v>757</v>
      </c>
      <c r="J16" s="415" t="s">
        <v>757</v>
      </c>
      <c r="K16" s="413">
        <v>12</v>
      </c>
      <c r="L16" s="498" t="s">
        <v>16</v>
      </c>
      <c r="M16" s="753"/>
      <c r="N16" s="414" t="s">
        <v>748</v>
      </c>
      <c r="O16" s="710" t="s">
        <v>748</v>
      </c>
      <c r="P16" s="413">
        <v>12</v>
      </c>
      <c r="Q16" s="498" t="s">
        <v>12</v>
      </c>
      <c r="R16" s="479"/>
      <c r="S16" s="414" t="s">
        <v>748</v>
      </c>
      <c r="T16" s="415" t="s">
        <v>748</v>
      </c>
      <c r="U16" s="417">
        <v>12</v>
      </c>
      <c r="V16" s="497" t="s">
        <v>15</v>
      </c>
      <c r="W16" s="638"/>
      <c r="X16" s="418"/>
      <c r="Y16" s="418"/>
      <c r="Z16" s="413">
        <v>12</v>
      </c>
      <c r="AA16" s="498" t="s">
        <v>17</v>
      </c>
      <c r="AB16" s="475"/>
      <c r="AC16" s="411" t="s">
        <v>748</v>
      </c>
      <c r="AD16" s="411" t="s">
        <v>748</v>
      </c>
      <c r="AE16" s="413">
        <v>12</v>
      </c>
      <c r="AF16" s="389" t="s">
        <v>13</v>
      </c>
      <c r="AG16" s="471"/>
      <c r="AH16" s="411" t="s">
        <v>757</v>
      </c>
      <c r="AI16" s="411" t="s">
        <v>757</v>
      </c>
      <c r="AJ16" s="417">
        <v>12</v>
      </c>
      <c r="AK16" s="497" t="s">
        <v>0</v>
      </c>
      <c r="AL16" s="661"/>
      <c r="AM16" s="418"/>
      <c r="AN16" s="418"/>
      <c r="AO16" s="413">
        <v>12</v>
      </c>
      <c r="AP16" s="498" t="s">
        <v>17</v>
      </c>
      <c r="AQ16" s="472"/>
      <c r="AR16" s="411" t="s">
        <v>748</v>
      </c>
      <c r="AS16" s="411" t="s">
        <v>748</v>
      </c>
      <c r="AT16" s="413">
        <v>12</v>
      </c>
      <c r="AU16" s="498" t="s">
        <v>14</v>
      </c>
      <c r="AV16" s="473" t="s">
        <v>1490</v>
      </c>
      <c r="AW16" s="411" t="s">
        <v>748</v>
      </c>
      <c r="AX16" s="411" t="s">
        <v>748</v>
      </c>
      <c r="AY16" s="417">
        <v>12</v>
      </c>
      <c r="AZ16" s="510" t="s">
        <v>16</v>
      </c>
      <c r="BA16" s="470"/>
      <c r="BB16" s="418"/>
      <c r="BC16" s="418"/>
      <c r="BD16" s="413">
        <v>12</v>
      </c>
      <c r="BE16" s="498" t="s">
        <v>17</v>
      </c>
      <c r="BF16" s="647"/>
      <c r="BG16" s="411" t="s">
        <v>748</v>
      </c>
      <c r="BH16" s="411" t="s">
        <v>748</v>
      </c>
      <c r="BI16" s="361"/>
      <c r="BJ16" s="361"/>
    </row>
    <row r="17" spans="1:62" ht="65.099999999999994" customHeight="1">
      <c r="A17" s="608">
        <v>13</v>
      </c>
      <c r="B17" s="389" t="s">
        <v>13</v>
      </c>
      <c r="C17" s="621"/>
      <c r="D17" s="416" t="s">
        <v>748</v>
      </c>
      <c r="E17" s="411" t="s">
        <v>748</v>
      </c>
      <c r="F17" s="417">
        <v>13</v>
      </c>
      <c r="G17" s="510" t="s">
        <v>15</v>
      </c>
      <c r="H17" s="470"/>
      <c r="I17" s="544"/>
      <c r="J17" s="545"/>
      <c r="K17" s="413">
        <v>13</v>
      </c>
      <c r="L17" s="498" t="s">
        <v>17</v>
      </c>
      <c r="M17" s="475"/>
      <c r="N17" s="414" t="s">
        <v>748</v>
      </c>
      <c r="O17" s="710" t="s">
        <v>748</v>
      </c>
      <c r="P17" s="413">
        <v>13</v>
      </c>
      <c r="Q17" s="498" t="s">
        <v>13</v>
      </c>
      <c r="R17" s="629"/>
      <c r="S17" s="414" t="s">
        <v>748</v>
      </c>
      <c r="T17" s="415" t="s">
        <v>748</v>
      </c>
      <c r="U17" s="417">
        <v>13</v>
      </c>
      <c r="V17" s="497" t="s">
        <v>0</v>
      </c>
      <c r="W17" s="638"/>
      <c r="X17" s="418"/>
      <c r="Y17" s="418"/>
      <c r="Z17" s="413">
        <v>13</v>
      </c>
      <c r="AA17" s="498" t="s">
        <v>12</v>
      </c>
      <c r="AB17" s="472"/>
      <c r="AC17" s="411" t="s">
        <v>748</v>
      </c>
      <c r="AD17" s="411" t="s">
        <v>748</v>
      </c>
      <c r="AE17" s="413">
        <v>13</v>
      </c>
      <c r="AF17" s="389" t="s">
        <v>14</v>
      </c>
      <c r="AG17" s="473"/>
      <c r="AH17" s="411" t="s">
        <v>757</v>
      </c>
      <c r="AI17" s="411" t="s">
        <v>757</v>
      </c>
      <c r="AJ17" s="413">
        <v>13</v>
      </c>
      <c r="AK17" s="498" t="s">
        <v>16</v>
      </c>
      <c r="AL17" s="629"/>
      <c r="AM17" s="411" t="s">
        <v>748</v>
      </c>
      <c r="AN17" s="411" t="s">
        <v>748</v>
      </c>
      <c r="AO17" s="413">
        <v>13</v>
      </c>
      <c r="AP17" s="498" t="s">
        <v>12</v>
      </c>
      <c r="AQ17" s="473"/>
      <c r="AR17" s="411" t="s">
        <v>748</v>
      </c>
      <c r="AS17" s="411" t="s">
        <v>748</v>
      </c>
      <c r="AT17" s="417">
        <v>13</v>
      </c>
      <c r="AU17" s="497" t="s">
        <v>15</v>
      </c>
      <c r="AV17" s="664"/>
      <c r="AW17" s="418"/>
      <c r="AX17" s="418"/>
      <c r="AY17" s="413">
        <v>13</v>
      </c>
      <c r="AZ17" s="389" t="s">
        <v>17</v>
      </c>
      <c r="BA17" s="476"/>
      <c r="BB17" s="411" t="s">
        <v>748</v>
      </c>
      <c r="BC17" s="411" t="s">
        <v>748</v>
      </c>
      <c r="BD17" s="413">
        <v>13</v>
      </c>
      <c r="BE17" s="498" t="s">
        <v>12</v>
      </c>
      <c r="BF17" s="473"/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14</v>
      </c>
      <c r="B18" s="389" t="s">
        <v>14</v>
      </c>
      <c r="C18" s="706"/>
      <c r="D18" s="416" t="s">
        <v>748</v>
      </c>
      <c r="E18" s="411" t="s">
        <v>748</v>
      </c>
      <c r="F18" s="417">
        <v>14</v>
      </c>
      <c r="G18" s="510" t="s">
        <v>0</v>
      </c>
      <c r="H18" s="640"/>
      <c r="I18" s="544"/>
      <c r="J18" s="545"/>
      <c r="K18" s="413">
        <v>14</v>
      </c>
      <c r="L18" s="498" t="s">
        <v>12</v>
      </c>
      <c r="M18" s="476"/>
      <c r="N18" s="414" t="s">
        <v>748</v>
      </c>
      <c r="O18" s="415" t="s">
        <v>748</v>
      </c>
      <c r="P18" s="413">
        <v>14</v>
      </c>
      <c r="Q18" s="498" t="s">
        <v>14</v>
      </c>
      <c r="R18" s="627"/>
      <c r="S18" s="411" t="s">
        <v>748</v>
      </c>
      <c r="T18" s="411" t="s">
        <v>748</v>
      </c>
      <c r="U18" s="413">
        <v>14</v>
      </c>
      <c r="V18" s="498" t="s">
        <v>16</v>
      </c>
      <c r="W18" s="627"/>
      <c r="X18" s="411"/>
      <c r="Y18" s="411"/>
      <c r="Z18" s="413">
        <v>14</v>
      </c>
      <c r="AA18" s="498" t="s">
        <v>13</v>
      </c>
      <c r="AB18" s="692"/>
      <c r="AC18" s="411" t="s">
        <v>748</v>
      </c>
      <c r="AD18" s="411" t="s">
        <v>748</v>
      </c>
      <c r="AE18" s="417">
        <v>14</v>
      </c>
      <c r="AF18" s="510" t="s">
        <v>15</v>
      </c>
      <c r="AG18" s="470"/>
      <c r="AH18" s="418"/>
      <c r="AI18" s="418"/>
      <c r="AJ18" s="413">
        <v>14</v>
      </c>
      <c r="AK18" s="498" t="s">
        <v>17</v>
      </c>
      <c r="AL18" s="518" t="s">
        <v>1485</v>
      </c>
      <c r="AM18" s="411" t="s">
        <v>748</v>
      </c>
      <c r="AN18" s="411" t="s">
        <v>748</v>
      </c>
      <c r="AO18" s="413">
        <v>14</v>
      </c>
      <c r="AP18" s="498" t="s">
        <v>13</v>
      </c>
      <c r="AQ18" s="475"/>
      <c r="AR18" s="411" t="s">
        <v>748</v>
      </c>
      <c r="AS18" s="411" t="s">
        <v>748</v>
      </c>
      <c r="AT18" s="417">
        <v>14</v>
      </c>
      <c r="AU18" s="497" t="s">
        <v>0</v>
      </c>
      <c r="AV18" s="638"/>
      <c r="AW18" s="418"/>
      <c r="AX18" s="418"/>
      <c r="AY18" s="413">
        <v>14</v>
      </c>
      <c r="AZ18" s="389" t="s">
        <v>12</v>
      </c>
      <c r="BA18" s="476"/>
      <c r="BB18" s="411" t="s">
        <v>748</v>
      </c>
      <c r="BC18" s="411" t="s">
        <v>748</v>
      </c>
      <c r="BD18" s="413">
        <v>14</v>
      </c>
      <c r="BE18" s="498" t="s">
        <v>13</v>
      </c>
      <c r="BF18" s="473"/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6">
        <v>15</v>
      </c>
      <c r="B19" s="510" t="s">
        <v>15</v>
      </c>
      <c r="C19" s="701"/>
      <c r="D19" s="511"/>
      <c r="E19" s="418"/>
      <c r="F19" s="413">
        <v>15</v>
      </c>
      <c r="G19" s="389" t="s">
        <v>16</v>
      </c>
      <c r="H19" s="480"/>
      <c r="I19" s="414" t="s">
        <v>748</v>
      </c>
      <c r="J19" s="415" t="s">
        <v>748</v>
      </c>
      <c r="K19" s="413">
        <v>15</v>
      </c>
      <c r="L19" s="498" t="s">
        <v>13</v>
      </c>
      <c r="M19" s="473"/>
      <c r="N19" s="414" t="s">
        <v>748</v>
      </c>
      <c r="O19" s="415" t="s">
        <v>748</v>
      </c>
      <c r="P19" s="417">
        <v>15</v>
      </c>
      <c r="Q19" s="497" t="s">
        <v>15</v>
      </c>
      <c r="R19" s="685"/>
      <c r="S19" s="418"/>
      <c r="T19" s="418"/>
      <c r="U19" s="413">
        <v>15</v>
      </c>
      <c r="V19" s="498" t="s">
        <v>17</v>
      </c>
      <c r="W19" s="473"/>
      <c r="X19" s="411"/>
      <c r="Y19" s="411"/>
      <c r="Z19" s="413">
        <v>15</v>
      </c>
      <c r="AA19" s="498" t="s">
        <v>14</v>
      </c>
      <c r="AB19" s="473"/>
      <c r="AC19" s="411" t="s">
        <v>748</v>
      </c>
      <c r="AD19" s="411" t="s">
        <v>748</v>
      </c>
      <c r="AE19" s="417">
        <v>15</v>
      </c>
      <c r="AF19" s="510" t="s">
        <v>0</v>
      </c>
      <c r="AG19" s="560"/>
      <c r="AH19" s="418"/>
      <c r="AI19" s="418"/>
      <c r="AJ19" s="413">
        <v>15</v>
      </c>
      <c r="AK19" s="498" t="s">
        <v>12</v>
      </c>
      <c r="AL19" s="703"/>
      <c r="AM19" s="411" t="s">
        <v>748</v>
      </c>
      <c r="AN19" s="411" t="s">
        <v>748</v>
      </c>
      <c r="AO19" s="413">
        <v>15</v>
      </c>
      <c r="AP19" s="498" t="s">
        <v>14</v>
      </c>
      <c r="AQ19" s="473"/>
      <c r="AR19" s="411" t="s">
        <v>748</v>
      </c>
      <c r="AS19" s="411" t="s">
        <v>748</v>
      </c>
      <c r="AT19" s="413">
        <v>15</v>
      </c>
      <c r="AU19" s="498" t="s">
        <v>16</v>
      </c>
      <c r="AV19" s="627"/>
      <c r="AW19" s="411" t="s">
        <v>748</v>
      </c>
      <c r="AX19" s="411" t="s">
        <v>748</v>
      </c>
      <c r="AY19" s="413">
        <v>15</v>
      </c>
      <c r="AZ19" s="389" t="s">
        <v>13</v>
      </c>
      <c r="BA19" s="675"/>
      <c r="BB19" s="411" t="s">
        <v>748</v>
      </c>
      <c r="BC19" s="411" t="s">
        <v>748</v>
      </c>
      <c r="BD19" s="413">
        <v>15</v>
      </c>
      <c r="BE19" s="498" t="s">
        <v>14</v>
      </c>
      <c r="BF19" s="627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6">
        <v>16</v>
      </c>
      <c r="B20" s="510" t="s">
        <v>0</v>
      </c>
      <c r="C20" s="634"/>
      <c r="D20" s="511"/>
      <c r="E20" s="418"/>
      <c r="F20" s="413">
        <v>16</v>
      </c>
      <c r="G20" s="389" t="s">
        <v>17</v>
      </c>
      <c r="H20" s="736"/>
      <c r="I20" s="414" t="s">
        <v>748</v>
      </c>
      <c r="J20" s="415" t="s">
        <v>748</v>
      </c>
      <c r="K20" s="413">
        <v>16</v>
      </c>
      <c r="L20" s="498" t="s">
        <v>14</v>
      </c>
      <c r="M20" s="707"/>
      <c r="N20" s="414" t="s">
        <v>748</v>
      </c>
      <c r="O20" s="415" t="s">
        <v>748</v>
      </c>
      <c r="P20" s="417">
        <v>16</v>
      </c>
      <c r="Q20" s="497" t="s">
        <v>0</v>
      </c>
      <c r="R20" s="535"/>
      <c r="S20" s="418"/>
      <c r="T20" s="418"/>
      <c r="U20" s="413">
        <v>16</v>
      </c>
      <c r="V20" s="498" t="s">
        <v>12</v>
      </c>
      <c r="W20" s="473"/>
      <c r="X20" s="411"/>
      <c r="Y20" s="411"/>
      <c r="Z20" s="417">
        <v>16</v>
      </c>
      <c r="AA20" s="497" t="s">
        <v>15</v>
      </c>
      <c r="AB20" s="470"/>
      <c r="AC20" s="418"/>
      <c r="AD20" s="418"/>
      <c r="AE20" s="413">
        <v>16</v>
      </c>
      <c r="AF20" s="389" t="s">
        <v>16</v>
      </c>
      <c r="AG20" s="476"/>
      <c r="AH20" s="411" t="s">
        <v>748</v>
      </c>
      <c r="AI20" s="411" t="s">
        <v>748</v>
      </c>
      <c r="AJ20" s="413">
        <v>16</v>
      </c>
      <c r="AK20" s="498" t="s">
        <v>13</v>
      </c>
      <c r="AL20" s="631"/>
      <c r="AM20" s="411" t="s">
        <v>748</v>
      </c>
      <c r="AN20" s="411" t="s">
        <v>748</v>
      </c>
      <c r="AO20" s="417">
        <v>16</v>
      </c>
      <c r="AP20" s="497" t="s">
        <v>15</v>
      </c>
      <c r="AQ20" s="470"/>
      <c r="AR20" s="418"/>
      <c r="AS20" s="418"/>
      <c r="AT20" s="413">
        <v>16</v>
      </c>
      <c r="AU20" s="498" t="s">
        <v>17</v>
      </c>
      <c r="AV20" s="671"/>
      <c r="AW20" s="416" t="s">
        <v>748</v>
      </c>
      <c r="AX20" s="411" t="s">
        <v>748</v>
      </c>
      <c r="AY20" s="413">
        <v>16</v>
      </c>
      <c r="AZ20" s="389" t="s">
        <v>14</v>
      </c>
      <c r="BA20" s="633"/>
      <c r="BB20" s="411" t="s">
        <v>748</v>
      </c>
      <c r="BC20" s="411" t="s">
        <v>748</v>
      </c>
      <c r="BD20" s="417">
        <v>16</v>
      </c>
      <c r="BE20" s="497" t="s">
        <v>15</v>
      </c>
      <c r="BF20" s="638"/>
      <c r="BG20" s="418"/>
      <c r="BH20" s="418"/>
      <c r="BI20" s="361"/>
      <c r="BJ20" s="361"/>
    </row>
    <row r="21" spans="1:62" ht="65.099999999999994" customHeight="1">
      <c r="A21" s="608">
        <v>17</v>
      </c>
      <c r="B21" s="389" t="s">
        <v>16</v>
      </c>
      <c r="C21" s="744"/>
      <c r="D21" s="416" t="s">
        <v>748</v>
      </c>
      <c r="E21" s="411" t="s">
        <v>748</v>
      </c>
      <c r="F21" s="413">
        <v>17</v>
      </c>
      <c r="G21" s="389" t="s">
        <v>12</v>
      </c>
      <c r="H21" s="505"/>
      <c r="I21" s="414" t="s">
        <v>748</v>
      </c>
      <c r="J21" s="415" t="s">
        <v>748</v>
      </c>
      <c r="K21" s="417">
        <v>17</v>
      </c>
      <c r="L21" s="497" t="s">
        <v>15</v>
      </c>
      <c r="M21" s="470"/>
      <c r="N21" s="544"/>
      <c r="O21" s="545"/>
      <c r="P21" s="417">
        <v>17</v>
      </c>
      <c r="Q21" s="497" t="s">
        <v>16</v>
      </c>
      <c r="R21" s="560" t="s">
        <v>874</v>
      </c>
      <c r="S21" s="563"/>
      <c r="T21" s="564"/>
      <c r="U21" s="413">
        <v>17</v>
      </c>
      <c r="V21" s="498" t="s">
        <v>13</v>
      </c>
      <c r="W21" s="473"/>
      <c r="X21" s="411"/>
      <c r="Y21" s="411"/>
      <c r="Z21" s="417">
        <v>17</v>
      </c>
      <c r="AA21" s="497" t="s">
        <v>0</v>
      </c>
      <c r="AB21" s="638"/>
      <c r="AC21" s="418"/>
      <c r="AD21" s="418"/>
      <c r="AE21" s="413">
        <v>17</v>
      </c>
      <c r="AF21" s="389" t="s">
        <v>17</v>
      </c>
      <c r="AG21" s="472"/>
      <c r="AH21" s="411" t="s">
        <v>748</v>
      </c>
      <c r="AI21" s="411" t="s">
        <v>748</v>
      </c>
      <c r="AJ21" s="413">
        <v>17</v>
      </c>
      <c r="AK21" s="498" t="s">
        <v>14</v>
      </c>
      <c r="AL21" s="472"/>
      <c r="AM21" s="411" t="s">
        <v>748</v>
      </c>
      <c r="AN21" s="411" t="s">
        <v>748</v>
      </c>
      <c r="AO21" s="417">
        <v>17</v>
      </c>
      <c r="AP21" s="497" t="s">
        <v>0</v>
      </c>
      <c r="AQ21" s="638"/>
      <c r="AR21" s="418"/>
      <c r="AS21" s="418"/>
      <c r="AT21" s="413">
        <v>17</v>
      </c>
      <c r="AU21" s="498" t="s">
        <v>12</v>
      </c>
      <c r="AV21" s="475"/>
      <c r="AW21" s="416" t="s">
        <v>748</v>
      </c>
      <c r="AX21" s="411" t="s">
        <v>748</v>
      </c>
      <c r="AY21" s="417">
        <v>17</v>
      </c>
      <c r="AZ21" s="510" t="s">
        <v>15</v>
      </c>
      <c r="BA21" s="470"/>
      <c r="BB21" s="418"/>
      <c r="BC21" s="418"/>
      <c r="BD21" s="417">
        <v>17</v>
      </c>
      <c r="BE21" s="497" t="s">
        <v>0</v>
      </c>
      <c r="BF21" s="470"/>
      <c r="BG21" s="418"/>
      <c r="BH21" s="418"/>
      <c r="BI21" s="361"/>
      <c r="BJ21" s="361"/>
    </row>
    <row r="22" spans="1:62" ht="65.099999999999994" customHeight="1">
      <c r="A22" s="608">
        <v>18</v>
      </c>
      <c r="B22" s="389" t="s">
        <v>17</v>
      </c>
      <c r="C22" s="530" t="s">
        <v>1480</v>
      </c>
      <c r="D22" s="416" t="s">
        <v>748</v>
      </c>
      <c r="E22" s="411" t="s">
        <v>748</v>
      </c>
      <c r="F22" s="413">
        <v>18</v>
      </c>
      <c r="G22" s="389" t="s">
        <v>13</v>
      </c>
      <c r="H22" s="473"/>
      <c r="I22" s="416" t="s">
        <v>748</v>
      </c>
      <c r="J22" s="416" t="s">
        <v>748</v>
      </c>
      <c r="K22" s="417">
        <v>18</v>
      </c>
      <c r="L22" s="497" t="s">
        <v>0</v>
      </c>
      <c r="M22" s="641"/>
      <c r="N22" s="544"/>
      <c r="O22" s="545"/>
      <c r="P22" s="413">
        <v>18</v>
      </c>
      <c r="Q22" s="498" t="s">
        <v>17</v>
      </c>
      <c r="R22" s="472"/>
      <c r="S22" s="414" t="s">
        <v>748</v>
      </c>
      <c r="T22" s="415" t="s">
        <v>748</v>
      </c>
      <c r="U22" s="413">
        <v>18</v>
      </c>
      <c r="V22" s="498" t="s">
        <v>14</v>
      </c>
      <c r="W22" s="473"/>
      <c r="X22" s="411"/>
      <c r="Y22" s="411"/>
      <c r="Z22" s="417">
        <v>18</v>
      </c>
      <c r="AA22" s="497" t="s">
        <v>16</v>
      </c>
      <c r="AB22" s="470" t="s">
        <v>808</v>
      </c>
      <c r="AC22" s="418"/>
      <c r="AD22" s="418"/>
      <c r="AE22" s="413">
        <v>18</v>
      </c>
      <c r="AF22" s="389" t="s">
        <v>12</v>
      </c>
      <c r="AG22" s="675"/>
      <c r="AH22" s="411" t="s">
        <v>748</v>
      </c>
      <c r="AI22" s="411" t="s">
        <v>748</v>
      </c>
      <c r="AJ22" s="417">
        <v>18</v>
      </c>
      <c r="AK22" s="497" t="s">
        <v>15</v>
      </c>
      <c r="AL22" s="470"/>
      <c r="AM22" s="418"/>
      <c r="AN22" s="418"/>
      <c r="AO22" s="413">
        <v>18</v>
      </c>
      <c r="AP22" s="498" t="s">
        <v>16</v>
      </c>
      <c r="AQ22" s="754"/>
      <c r="AR22" s="411" t="s">
        <v>748</v>
      </c>
      <c r="AS22" s="411" t="s">
        <v>748</v>
      </c>
      <c r="AT22" s="413">
        <v>18</v>
      </c>
      <c r="AU22" s="498" t="s">
        <v>13</v>
      </c>
      <c r="AV22" s="475"/>
      <c r="AW22" s="416" t="s">
        <v>748</v>
      </c>
      <c r="AX22" s="411" t="s">
        <v>748</v>
      </c>
      <c r="AY22" s="417">
        <v>18</v>
      </c>
      <c r="AZ22" s="510" t="s">
        <v>0</v>
      </c>
      <c r="BA22" s="651"/>
      <c r="BB22" s="418"/>
      <c r="BC22" s="418"/>
      <c r="BD22" s="413">
        <v>18</v>
      </c>
      <c r="BE22" s="498" t="s">
        <v>16</v>
      </c>
      <c r="BF22" s="633"/>
      <c r="BG22" s="411" t="s">
        <v>748</v>
      </c>
      <c r="BH22" s="411" t="s">
        <v>748</v>
      </c>
      <c r="BI22" s="361"/>
      <c r="BJ22" s="361"/>
    </row>
    <row r="23" spans="1:62" ht="65.099999999999994" customHeight="1">
      <c r="A23" s="608">
        <v>19</v>
      </c>
      <c r="B23" s="389" t="s">
        <v>12</v>
      </c>
      <c r="C23" s="530"/>
      <c r="D23" s="416" t="s">
        <v>748</v>
      </c>
      <c r="E23" s="411" t="s">
        <v>748</v>
      </c>
      <c r="F23" s="413">
        <v>19</v>
      </c>
      <c r="G23" s="389" t="s">
        <v>14</v>
      </c>
      <c r="H23" s="738"/>
      <c r="I23" s="416" t="s">
        <v>748</v>
      </c>
      <c r="J23" s="416" t="s">
        <v>748</v>
      </c>
      <c r="K23" s="413">
        <v>19</v>
      </c>
      <c r="L23" s="498" t="s">
        <v>16</v>
      </c>
      <c r="M23" s="629"/>
      <c r="N23" s="414" t="s">
        <v>748</v>
      </c>
      <c r="O23" s="415" t="s">
        <v>748</v>
      </c>
      <c r="P23" s="413">
        <v>19</v>
      </c>
      <c r="Q23" s="498" t="s">
        <v>12</v>
      </c>
      <c r="R23" s="476"/>
      <c r="S23" s="414" t="s">
        <v>748</v>
      </c>
      <c r="T23" s="415" t="s">
        <v>748</v>
      </c>
      <c r="U23" s="417">
        <v>19</v>
      </c>
      <c r="V23" s="497" t="s">
        <v>15</v>
      </c>
      <c r="W23" s="470"/>
      <c r="X23" s="418"/>
      <c r="Y23" s="418"/>
      <c r="Z23" s="413">
        <v>19</v>
      </c>
      <c r="AA23" s="498" t="s">
        <v>17</v>
      </c>
      <c r="AB23" s="475"/>
      <c r="AC23" s="411" t="s">
        <v>748</v>
      </c>
      <c r="AD23" s="411" t="s">
        <v>748</v>
      </c>
      <c r="AE23" s="413">
        <v>19</v>
      </c>
      <c r="AF23" s="389" t="s">
        <v>13</v>
      </c>
      <c r="AG23" s="505" t="s">
        <v>1436</v>
      </c>
      <c r="AH23" s="411"/>
      <c r="AI23" s="411"/>
      <c r="AJ23" s="417">
        <v>19</v>
      </c>
      <c r="AK23" s="497" t="s">
        <v>0</v>
      </c>
      <c r="AL23" s="641"/>
      <c r="AM23" s="418"/>
      <c r="AN23" s="418"/>
      <c r="AO23" s="413">
        <v>19</v>
      </c>
      <c r="AP23" s="498" t="s">
        <v>17</v>
      </c>
      <c r="AQ23" s="472"/>
      <c r="AR23" s="411" t="s">
        <v>748</v>
      </c>
      <c r="AS23" s="411" t="s">
        <v>748</v>
      </c>
      <c r="AT23" s="413">
        <v>19</v>
      </c>
      <c r="AU23" s="498" t="s">
        <v>14</v>
      </c>
      <c r="AV23" s="473"/>
      <c r="AW23" s="416" t="s">
        <v>748</v>
      </c>
      <c r="AX23" s="411" t="s">
        <v>748</v>
      </c>
      <c r="AY23" s="413">
        <v>19</v>
      </c>
      <c r="AZ23" s="389" t="s">
        <v>16</v>
      </c>
      <c r="BA23" s="751"/>
      <c r="BB23" s="411" t="s">
        <v>748</v>
      </c>
      <c r="BC23" s="411" t="s">
        <v>748</v>
      </c>
      <c r="BD23" s="413">
        <v>19</v>
      </c>
      <c r="BE23" s="498" t="s">
        <v>17</v>
      </c>
      <c r="BF23" s="627"/>
      <c r="BG23" s="411" t="s">
        <v>748</v>
      </c>
      <c r="BH23" s="411" t="s">
        <v>748</v>
      </c>
      <c r="BI23" s="361"/>
      <c r="BJ23" s="361"/>
    </row>
    <row r="24" spans="1:62" ht="65.099999999999994" customHeight="1">
      <c r="A24" s="608">
        <v>20</v>
      </c>
      <c r="B24" s="389" t="s">
        <v>13</v>
      </c>
      <c r="C24" s="682"/>
      <c r="D24" s="416" t="s">
        <v>748</v>
      </c>
      <c r="E24" s="411" t="s">
        <v>748</v>
      </c>
      <c r="F24" s="417">
        <v>20</v>
      </c>
      <c r="G24" s="510" t="s">
        <v>15</v>
      </c>
      <c r="H24" s="768"/>
      <c r="I24" s="511"/>
      <c r="J24" s="511"/>
      <c r="K24" s="413">
        <v>20</v>
      </c>
      <c r="L24" s="498" t="s">
        <v>17</v>
      </c>
      <c r="M24" s="644"/>
      <c r="N24" s="414" t="s">
        <v>748</v>
      </c>
      <c r="O24" s="415" t="s">
        <v>748</v>
      </c>
      <c r="P24" s="413">
        <v>20</v>
      </c>
      <c r="Q24" s="498" t="s">
        <v>13</v>
      </c>
      <c r="R24" s="472"/>
      <c r="S24" s="414" t="s">
        <v>748</v>
      </c>
      <c r="T24" s="415" t="s">
        <v>748</v>
      </c>
      <c r="U24" s="417">
        <v>20</v>
      </c>
      <c r="V24" s="497" t="s">
        <v>0</v>
      </c>
      <c r="W24" s="638"/>
      <c r="X24" s="418"/>
      <c r="Y24" s="418"/>
      <c r="Z24" s="413">
        <v>20</v>
      </c>
      <c r="AA24" s="498" t="s">
        <v>12</v>
      </c>
      <c r="AB24" s="683"/>
      <c r="AC24" s="411" t="s">
        <v>748</v>
      </c>
      <c r="AD24" s="411" t="s">
        <v>748</v>
      </c>
      <c r="AE24" s="413">
        <v>20</v>
      </c>
      <c r="AF24" s="389" t="s">
        <v>14</v>
      </c>
      <c r="AG24" s="473"/>
      <c r="AH24" s="411" t="s">
        <v>748</v>
      </c>
      <c r="AI24" s="411" t="s">
        <v>748</v>
      </c>
      <c r="AJ24" s="417">
        <v>20</v>
      </c>
      <c r="AK24" s="497" t="s">
        <v>16</v>
      </c>
      <c r="AL24" s="470" t="s">
        <v>647</v>
      </c>
      <c r="AM24" s="418"/>
      <c r="AN24" s="418"/>
      <c r="AO24" s="413">
        <v>20</v>
      </c>
      <c r="AP24" s="498" t="s">
        <v>12</v>
      </c>
      <c r="AQ24" s="532"/>
      <c r="AR24" s="411" t="s">
        <v>748</v>
      </c>
      <c r="AS24" s="411" t="s">
        <v>748</v>
      </c>
      <c r="AT24" s="417">
        <v>20</v>
      </c>
      <c r="AU24" s="497" t="s">
        <v>15</v>
      </c>
      <c r="AV24" s="470"/>
      <c r="AW24" s="511"/>
      <c r="AX24" s="418"/>
      <c r="AY24" s="413">
        <v>20</v>
      </c>
      <c r="AZ24" s="389" t="s">
        <v>17</v>
      </c>
      <c r="BA24" s="735"/>
      <c r="BB24" s="411" t="s">
        <v>748</v>
      </c>
      <c r="BC24" s="411" t="s">
        <v>748</v>
      </c>
      <c r="BD24" s="417">
        <v>20</v>
      </c>
      <c r="BE24" s="497" t="s">
        <v>12</v>
      </c>
      <c r="BF24" s="685" t="s">
        <v>1486</v>
      </c>
      <c r="BG24" s="418"/>
      <c r="BH24" s="418"/>
      <c r="BI24" s="361"/>
      <c r="BJ24" s="361"/>
    </row>
    <row r="25" spans="1:62" ht="65.099999999999994" customHeight="1">
      <c r="A25" s="608">
        <v>21</v>
      </c>
      <c r="B25" s="389" t="s">
        <v>14</v>
      </c>
      <c r="C25" s="473"/>
      <c r="D25" s="416" t="s">
        <v>748</v>
      </c>
      <c r="E25" s="411" t="s">
        <v>748</v>
      </c>
      <c r="F25" s="417">
        <v>21</v>
      </c>
      <c r="G25" s="510" t="s">
        <v>0</v>
      </c>
      <c r="H25" s="641"/>
      <c r="I25" s="511"/>
      <c r="J25" s="545"/>
      <c r="K25" s="413">
        <v>21</v>
      </c>
      <c r="L25" s="498" t="s">
        <v>12</v>
      </c>
      <c r="M25" s="460"/>
      <c r="N25" s="414" t="s">
        <v>748</v>
      </c>
      <c r="O25" s="415" t="s">
        <v>748</v>
      </c>
      <c r="P25" s="413">
        <v>21</v>
      </c>
      <c r="Q25" s="498" t="s">
        <v>14</v>
      </c>
      <c r="R25" s="741" t="s">
        <v>1061</v>
      </c>
      <c r="S25" s="414" t="s">
        <v>748</v>
      </c>
      <c r="T25" s="415" t="s">
        <v>748</v>
      </c>
      <c r="U25" s="413">
        <v>21</v>
      </c>
      <c r="V25" s="498" t="s">
        <v>16</v>
      </c>
      <c r="W25" s="755"/>
      <c r="X25" s="416"/>
      <c r="Y25" s="411"/>
      <c r="Z25" s="413">
        <v>21</v>
      </c>
      <c r="AA25" s="498" t="s">
        <v>13</v>
      </c>
      <c r="AB25" s="476"/>
      <c r="AC25" s="411" t="s">
        <v>748</v>
      </c>
      <c r="AD25" s="411" t="s">
        <v>748</v>
      </c>
      <c r="AE25" s="417">
        <v>21</v>
      </c>
      <c r="AF25" s="510" t="s">
        <v>15</v>
      </c>
      <c r="AG25" s="664"/>
      <c r="AH25" s="418"/>
      <c r="AI25" s="418"/>
      <c r="AJ25" s="413">
        <v>21</v>
      </c>
      <c r="AK25" s="498" t="s">
        <v>17</v>
      </c>
      <c r="AL25" s="683"/>
      <c r="AM25" s="411" t="s">
        <v>748</v>
      </c>
      <c r="AN25" s="411" t="s">
        <v>748</v>
      </c>
      <c r="AO25" s="413">
        <v>21</v>
      </c>
      <c r="AP25" s="498" t="s">
        <v>13</v>
      </c>
      <c r="AQ25" s="666"/>
      <c r="AR25" s="411" t="s">
        <v>748</v>
      </c>
      <c r="AS25" s="411" t="s">
        <v>748</v>
      </c>
      <c r="AT25" s="417">
        <v>21</v>
      </c>
      <c r="AU25" s="497" t="s">
        <v>0</v>
      </c>
      <c r="AV25" s="653"/>
      <c r="AW25" s="418"/>
      <c r="AX25" s="418"/>
      <c r="AY25" s="413">
        <v>21</v>
      </c>
      <c r="AZ25" s="389" t="s">
        <v>12</v>
      </c>
      <c r="BA25" s="631"/>
      <c r="BB25" s="411" t="s">
        <v>748</v>
      </c>
      <c r="BC25" s="411" t="s">
        <v>748</v>
      </c>
      <c r="BD25" s="413">
        <v>21</v>
      </c>
      <c r="BE25" s="498" t="s">
        <v>13</v>
      </c>
      <c r="BF25" s="473"/>
      <c r="BG25" s="411" t="s">
        <v>757</v>
      </c>
      <c r="BH25" s="411" t="s">
        <v>757</v>
      </c>
      <c r="BI25" s="361"/>
      <c r="BJ25" s="361"/>
    </row>
    <row r="26" spans="1:62" ht="65.099999999999994" customHeight="1">
      <c r="A26" s="606">
        <v>22</v>
      </c>
      <c r="B26" s="510" t="s">
        <v>15</v>
      </c>
      <c r="C26" s="762"/>
      <c r="D26" s="511"/>
      <c r="E26" s="418"/>
      <c r="F26" s="413">
        <v>22</v>
      </c>
      <c r="G26" s="389" t="s">
        <v>16</v>
      </c>
      <c r="H26" s="756"/>
      <c r="I26" s="414" t="s">
        <v>748</v>
      </c>
      <c r="J26" s="415" t="s">
        <v>748</v>
      </c>
      <c r="K26" s="413">
        <v>22</v>
      </c>
      <c r="L26" s="498" t="s">
        <v>13</v>
      </c>
      <c r="M26" s="505"/>
      <c r="N26" s="414" t="s">
        <v>748</v>
      </c>
      <c r="O26" s="415" t="s">
        <v>748</v>
      </c>
      <c r="P26" s="417">
        <v>22</v>
      </c>
      <c r="Q26" s="497" t="s">
        <v>15</v>
      </c>
      <c r="R26" s="562"/>
      <c r="S26" s="418"/>
      <c r="T26" s="418"/>
      <c r="U26" s="413">
        <v>22</v>
      </c>
      <c r="V26" s="498" t="s">
        <v>17</v>
      </c>
      <c r="W26" s="647"/>
      <c r="X26" s="416"/>
      <c r="Y26" s="411"/>
      <c r="Z26" s="413">
        <v>22</v>
      </c>
      <c r="AA26" s="498" t="s">
        <v>14</v>
      </c>
      <c r="AB26" s="473"/>
      <c r="AC26" s="411" t="s">
        <v>748</v>
      </c>
      <c r="AD26" s="411" t="s">
        <v>748</v>
      </c>
      <c r="AE26" s="417">
        <v>22</v>
      </c>
      <c r="AF26" s="510" t="s">
        <v>0</v>
      </c>
      <c r="AG26" s="474"/>
      <c r="AH26" s="418"/>
      <c r="AI26" s="418"/>
      <c r="AJ26" s="413">
        <v>22</v>
      </c>
      <c r="AK26" s="498" t="s">
        <v>12</v>
      </c>
      <c r="AL26" s="757"/>
      <c r="AM26" s="411" t="s">
        <v>748</v>
      </c>
      <c r="AN26" s="411" t="s">
        <v>748</v>
      </c>
      <c r="AO26" s="413">
        <v>22</v>
      </c>
      <c r="AP26" s="498" t="s">
        <v>14</v>
      </c>
      <c r="AQ26" s="550" t="s">
        <v>1488</v>
      </c>
      <c r="AR26" s="411" t="s">
        <v>748</v>
      </c>
      <c r="AS26" s="411" t="s">
        <v>748</v>
      </c>
      <c r="AT26" s="413">
        <v>22</v>
      </c>
      <c r="AU26" s="498" t="s">
        <v>16</v>
      </c>
      <c r="AV26" s="644"/>
      <c r="AW26" s="411" t="s">
        <v>748</v>
      </c>
      <c r="AX26" s="411" t="s">
        <v>748</v>
      </c>
      <c r="AY26" s="413">
        <v>22</v>
      </c>
      <c r="AZ26" s="389" t="s">
        <v>13</v>
      </c>
      <c r="BA26" s="683"/>
      <c r="BB26" s="411" t="s">
        <v>748</v>
      </c>
      <c r="BC26" s="411" t="s">
        <v>748</v>
      </c>
      <c r="BD26" s="413">
        <v>22</v>
      </c>
      <c r="BE26" s="498" t="s">
        <v>14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0</v>
      </c>
      <c r="C27" s="681"/>
      <c r="D27" s="511"/>
      <c r="E27" s="418"/>
      <c r="F27" s="413">
        <v>23</v>
      </c>
      <c r="G27" s="389" t="s">
        <v>17</v>
      </c>
      <c r="H27" s="741"/>
      <c r="I27" s="414" t="s">
        <v>748</v>
      </c>
      <c r="J27" s="415" t="s">
        <v>748</v>
      </c>
      <c r="K27" s="413">
        <v>23</v>
      </c>
      <c r="L27" s="498" t="s">
        <v>14</v>
      </c>
      <c r="M27" s="473"/>
      <c r="N27" s="414" t="s">
        <v>748</v>
      </c>
      <c r="O27" s="415" t="s">
        <v>748</v>
      </c>
      <c r="P27" s="417">
        <v>23</v>
      </c>
      <c r="Q27" s="497" t="s">
        <v>0</v>
      </c>
      <c r="R27" s="651"/>
      <c r="S27" s="418"/>
      <c r="T27" s="418"/>
      <c r="U27" s="413">
        <v>23</v>
      </c>
      <c r="V27" s="498" t="s">
        <v>12</v>
      </c>
      <c r="W27" s="627"/>
      <c r="X27" s="416"/>
      <c r="Y27" s="411"/>
      <c r="Z27" s="417">
        <v>23</v>
      </c>
      <c r="AA27" s="497" t="s">
        <v>15</v>
      </c>
      <c r="AB27" s="470" t="s">
        <v>648</v>
      </c>
      <c r="AC27" s="418"/>
      <c r="AD27" s="418"/>
      <c r="AE27" s="413">
        <v>23</v>
      </c>
      <c r="AF27" s="389" t="s">
        <v>16</v>
      </c>
      <c r="AG27" s="663"/>
      <c r="AH27" s="411" t="s">
        <v>748</v>
      </c>
      <c r="AI27" s="411" t="s">
        <v>748</v>
      </c>
      <c r="AJ27" s="417">
        <v>23</v>
      </c>
      <c r="AK27" s="497" t="s">
        <v>13</v>
      </c>
      <c r="AL27" s="470" t="s">
        <v>649</v>
      </c>
      <c r="AM27" s="418"/>
      <c r="AN27" s="418"/>
      <c r="AO27" s="417">
        <v>23</v>
      </c>
      <c r="AP27" s="497" t="s">
        <v>15</v>
      </c>
      <c r="AQ27" s="470" t="s">
        <v>1064</v>
      </c>
      <c r="AR27" s="418"/>
      <c r="AS27" s="418"/>
      <c r="AT27" s="413">
        <v>23</v>
      </c>
      <c r="AU27" s="498" t="s">
        <v>17</v>
      </c>
      <c r="AV27" s="473"/>
      <c r="AW27" s="411" t="s">
        <v>748</v>
      </c>
      <c r="AX27" s="411" t="s">
        <v>748</v>
      </c>
      <c r="AY27" s="417">
        <v>23</v>
      </c>
      <c r="AZ27" s="510" t="s">
        <v>14</v>
      </c>
      <c r="BA27" s="685"/>
      <c r="BB27" s="418"/>
      <c r="BC27" s="418"/>
      <c r="BD27" s="417">
        <v>23</v>
      </c>
      <c r="BE27" s="497" t="s">
        <v>15</v>
      </c>
      <c r="BF27" s="638"/>
      <c r="BG27" s="418"/>
      <c r="BH27" s="418"/>
      <c r="BI27" s="361"/>
      <c r="BJ27" s="361"/>
    </row>
    <row r="28" spans="1:62" ht="65.099999999999994" customHeight="1">
      <c r="A28" s="608">
        <v>24</v>
      </c>
      <c r="B28" s="389" t="s">
        <v>16</v>
      </c>
      <c r="C28" s="745"/>
      <c r="D28" s="416" t="s">
        <v>748</v>
      </c>
      <c r="E28" s="411" t="s">
        <v>748</v>
      </c>
      <c r="F28" s="413">
        <v>24</v>
      </c>
      <c r="G28" s="389" t="s">
        <v>12</v>
      </c>
      <c r="H28" s="475"/>
      <c r="I28" s="414" t="s">
        <v>748</v>
      </c>
      <c r="J28" s="415" t="s">
        <v>748</v>
      </c>
      <c r="K28" s="417">
        <v>24</v>
      </c>
      <c r="L28" s="497" t="s">
        <v>15</v>
      </c>
      <c r="M28" s="474"/>
      <c r="N28" s="544"/>
      <c r="O28" s="545"/>
      <c r="P28" s="413">
        <v>24</v>
      </c>
      <c r="Q28" s="498" t="s">
        <v>16</v>
      </c>
      <c r="R28" s="472" t="s">
        <v>1489</v>
      </c>
      <c r="S28" s="414"/>
      <c r="T28" s="415"/>
      <c r="U28" s="413">
        <v>24</v>
      </c>
      <c r="V28" s="498" t="s">
        <v>13</v>
      </c>
      <c r="W28" s="617" t="s">
        <v>1484</v>
      </c>
      <c r="X28" s="416" t="s">
        <v>748</v>
      </c>
      <c r="Y28" s="411" t="s">
        <v>748</v>
      </c>
      <c r="Z28" s="417">
        <v>24</v>
      </c>
      <c r="AA28" s="497" t="s">
        <v>0</v>
      </c>
      <c r="AB28" s="645"/>
      <c r="AC28" s="418"/>
      <c r="AD28" s="418"/>
      <c r="AE28" s="413">
        <v>24</v>
      </c>
      <c r="AF28" s="389" t="s">
        <v>17</v>
      </c>
      <c r="AG28" s="472"/>
      <c r="AH28" s="411" t="s">
        <v>748</v>
      </c>
      <c r="AI28" s="411" t="s">
        <v>748</v>
      </c>
      <c r="AJ28" s="413">
        <v>24</v>
      </c>
      <c r="AK28" s="498" t="s">
        <v>14</v>
      </c>
      <c r="AL28" s="473"/>
      <c r="AM28" s="411" t="s">
        <v>748</v>
      </c>
      <c r="AN28" s="411" t="s">
        <v>748</v>
      </c>
      <c r="AO28" s="417">
        <v>24</v>
      </c>
      <c r="AP28" s="497" t="s">
        <v>0</v>
      </c>
      <c r="AQ28" s="638" t="s">
        <v>1064</v>
      </c>
      <c r="AR28" s="418"/>
      <c r="AS28" s="418"/>
      <c r="AT28" s="413">
        <v>24</v>
      </c>
      <c r="AU28" s="498" t="s">
        <v>12</v>
      </c>
      <c r="AV28" s="683"/>
      <c r="AW28" s="411" t="s">
        <v>748</v>
      </c>
      <c r="AX28" s="411" t="s">
        <v>748</v>
      </c>
      <c r="AY28" s="417">
        <v>24</v>
      </c>
      <c r="AZ28" s="510" t="s">
        <v>15</v>
      </c>
      <c r="BA28" s="691"/>
      <c r="BB28" s="418"/>
      <c r="BC28" s="418"/>
      <c r="BD28" s="417">
        <v>24</v>
      </c>
      <c r="BE28" s="497" t="s">
        <v>0</v>
      </c>
      <c r="BF28" s="470"/>
      <c r="BG28" s="418"/>
      <c r="BH28" s="418"/>
      <c r="BI28" s="361"/>
      <c r="BJ28" s="361"/>
    </row>
    <row r="29" spans="1:62" ht="65.099999999999994" customHeight="1">
      <c r="A29" s="608">
        <v>25</v>
      </c>
      <c r="B29" s="389" t="s">
        <v>17</v>
      </c>
      <c r="C29" s="530"/>
      <c r="D29" s="416" t="s">
        <v>748</v>
      </c>
      <c r="E29" s="411" t="s">
        <v>748</v>
      </c>
      <c r="F29" s="413">
        <v>25</v>
      </c>
      <c r="G29" s="389" t="s">
        <v>13</v>
      </c>
      <c r="H29" s="473"/>
      <c r="I29" s="414" t="s">
        <v>748</v>
      </c>
      <c r="J29" s="415" t="s">
        <v>748</v>
      </c>
      <c r="K29" s="417">
        <v>25</v>
      </c>
      <c r="L29" s="497" t="s">
        <v>0</v>
      </c>
      <c r="M29" s="634"/>
      <c r="N29" s="544"/>
      <c r="O29" s="545"/>
      <c r="P29" s="413">
        <v>25</v>
      </c>
      <c r="Q29" s="498" t="s">
        <v>17</v>
      </c>
      <c r="R29" s="473"/>
      <c r="S29" s="414"/>
      <c r="T29" s="415"/>
      <c r="U29" s="413">
        <v>25</v>
      </c>
      <c r="V29" s="498" t="s">
        <v>14</v>
      </c>
      <c r="W29" s="617"/>
      <c r="X29" s="416" t="s">
        <v>748</v>
      </c>
      <c r="Y29" s="411" t="s">
        <v>748</v>
      </c>
      <c r="Z29" s="413">
        <v>25</v>
      </c>
      <c r="AA29" s="498" t="s">
        <v>16</v>
      </c>
      <c r="AB29" s="629"/>
      <c r="AC29" s="411" t="s">
        <v>748</v>
      </c>
      <c r="AD29" s="411" t="s">
        <v>748</v>
      </c>
      <c r="AE29" s="413">
        <v>25</v>
      </c>
      <c r="AF29" s="389" t="s">
        <v>12</v>
      </c>
      <c r="AG29" s="476"/>
      <c r="AH29" s="411" t="s">
        <v>748</v>
      </c>
      <c r="AI29" s="411" t="s">
        <v>748</v>
      </c>
      <c r="AJ29" s="417">
        <v>25</v>
      </c>
      <c r="AK29" s="497" t="s">
        <v>15</v>
      </c>
      <c r="AL29" s="470"/>
      <c r="AM29" s="418"/>
      <c r="AN29" s="418"/>
      <c r="AO29" s="413">
        <v>25</v>
      </c>
      <c r="AP29" s="498" t="s">
        <v>16</v>
      </c>
      <c r="AQ29" s="473" t="s">
        <v>1044</v>
      </c>
      <c r="AR29" s="411"/>
      <c r="AS29" s="411"/>
      <c r="AT29" s="413">
        <v>25</v>
      </c>
      <c r="AU29" s="498" t="s">
        <v>13</v>
      </c>
      <c r="AV29" s="674"/>
      <c r="AW29" s="411" t="s">
        <v>748</v>
      </c>
      <c r="AX29" s="411" t="s">
        <v>748</v>
      </c>
      <c r="AY29" s="417">
        <v>25</v>
      </c>
      <c r="AZ29" s="510" t="s">
        <v>0</v>
      </c>
      <c r="BA29" s="687"/>
      <c r="BB29" s="418"/>
      <c r="BC29" s="418"/>
      <c r="BD29" s="413">
        <v>25</v>
      </c>
      <c r="BE29" s="498" t="s">
        <v>16</v>
      </c>
      <c r="BF29" s="759" t="s">
        <v>1068</v>
      </c>
      <c r="BG29" s="411" t="s">
        <v>748</v>
      </c>
      <c r="BH29" s="411" t="s">
        <v>748</v>
      </c>
      <c r="BI29" s="361"/>
      <c r="BJ29" s="361"/>
    </row>
    <row r="30" spans="1:62" ht="65.099999999999994" customHeight="1">
      <c r="A30" s="608">
        <v>26</v>
      </c>
      <c r="B30" s="389" t="s">
        <v>12</v>
      </c>
      <c r="C30" s="613"/>
      <c r="D30" s="416" t="s">
        <v>748</v>
      </c>
      <c r="E30" s="411" t="s">
        <v>748</v>
      </c>
      <c r="F30" s="413">
        <v>26</v>
      </c>
      <c r="G30" s="389" t="s">
        <v>14</v>
      </c>
      <c r="H30" s="473"/>
      <c r="I30" s="414" t="s">
        <v>748</v>
      </c>
      <c r="J30" s="415" t="s">
        <v>748</v>
      </c>
      <c r="K30" s="413">
        <v>26</v>
      </c>
      <c r="L30" s="498" t="s">
        <v>16</v>
      </c>
      <c r="M30" s="629"/>
      <c r="N30" s="414" t="s">
        <v>748</v>
      </c>
      <c r="O30" s="415" t="s">
        <v>748</v>
      </c>
      <c r="P30" s="413">
        <v>26</v>
      </c>
      <c r="Q30" s="498" t="s">
        <v>12</v>
      </c>
      <c r="R30" s="473"/>
      <c r="S30" s="414"/>
      <c r="T30" s="415"/>
      <c r="U30" s="417">
        <v>26</v>
      </c>
      <c r="V30" s="497" t="s">
        <v>15</v>
      </c>
      <c r="W30" s="765"/>
      <c r="X30" s="511"/>
      <c r="Y30" s="418"/>
      <c r="Z30" s="413">
        <v>26</v>
      </c>
      <c r="AA30" s="498" t="s">
        <v>17</v>
      </c>
      <c r="AB30" s="472"/>
      <c r="AC30" s="411" t="s">
        <v>748</v>
      </c>
      <c r="AD30" s="411" t="s">
        <v>748</v>
      </c>
      <c r="AE30" s="413">
        <v>26</v>
      </c>
      <c r="AF30" s="389" t="s">
        <v>13</v>
      </c>
      <c r="AG30" s="472"/>
      <c r="AH30" s="411" t="s">
        <v>748</v>
      </c>
      <c r="AI30" s="411" t="s">
        <v>748</v>
      </c>
      <c r="AJ30" s="417">
        <v>26</v>
      </c>
      <c r="AK30" s="497" t="s">
        <v>0</v>
      </c>
      <c r="AL30" s="664"/>
      <c r="AM30" s="418"/>
      <c r="AN30" s="418"/>
      <c r="AO30" s="413">
        <v>26</v>
      </c>
      <c r="AP30" s="498" t="s">
        <v>17</v>
      </c>
      <c r="AQ30" s="473"/>
      <c r="AR30" s="411"/>
      <c r="AS30" s="411"/>
      <c r="AT30" s="413">
        <v>26</v>
      </c>
      <c r="AU30" s="498" t="s">
        <v>14</v>
      </c>
      <c r="AV30" s="505"/>
      <c r="AW30" s="411" t="s">
        <v>748</v>
      </c>
      <c r="AX30" s="411" t="s">
        <v>748</v>
      </c>
      <c r="AY30" s="413">
        <v>26</v>
      </c>
      <c r="AZ30" s="389" t="s">
        <v>16</v>
      </c>
      <c r="BA30" s="758"/>
      <c r="BB30" s="411" t="s">
        <v>748</v>
      </c>
      <c r="BC30" s="411" t="s">
        <v>748</v>
      </c>
      <c r="BD30" s="413">
        <v>26</v>
      </c>
      <c r="BE30" s="498" t="s">
        <v>17</v>
      </c>
      <c r="BF30" s="759" t="s">
        <v>1139</v>
      </c>
      <c r="BG30" s="411"/>
      <c r="BH30" s="411"/>
      <c r="BI30" s="361"/>
      <c r="BJ30" s="361"/>
    </row>
    <row r="31" spans="1:62" ht="65.099999999999994" customHeight="1">
      <c r="A31" s="608">
        <v>27</v>
      </c>
      <c r="B31" s="389" t="s">
        <v>13</v>
      </c>
      <c r="C31" s="473"/>
      <c r="D31" s="416" t="s">
        <v>748</v>
      </c>
      <c r="E31" s="411" t="s">
        <v>748</v>
      </c>
      <c r="F31" s="417">
        <v>27</v>
      </c>
      <c r="G31" s="510" t="s">
        <v>15</v>
      </c>
      <c r="H31" s="685"/>
      <c r="I31" s="544"/>
      <c r="J31" s="769"/>
      <c r="K31" s="413">
        <v>27</v>
      </c>
      <c r="L31" s="498" t="s">
        <v>17</v>
      </c>
      <c r="M31" s="703"/>
      <c r="N31" s="414" t="s">
        <v>748</v>
      </c>
      <c r="O31" s="415" t="s">
        <v>748</v>
      </c>
      <c r="P31" s="413">
        <v>27</v>
      </c>
      <c r="Q31" s="498" t="s">
        <v>13</v>
      </c>
      <c r="R31" s="473"/>
      <c r="S31" s="414"/>
      <c r="T31" s="415"/>
      <c r="U31" s="417">
        <v>27</v>
      </c>
      <c r="V31" s="497" t="s">
        <v>0</v>
      </c>
      <c r="W31" s="654"/>
      <c r="X31" s="511"/>
      <c r="Y31" s="418"/>
      <c r="Z31" s="413">
        <v>27</v>
      </c>
      <c r="AA31" s="498" t="s">
        <v>12</v>
      </c>
      <c r="AB31" s="532"/>
      <c r="AC31" s="411" t="s">
        <v>748</v>
      </c>
      <c r="AD31" s="411" t="s">
        <v>748</v>
      </c>
      <c r="AE31" s="413">
        <v>27</v>
      </c>
      <c r="AF31" s="389" t="s">
        <v>14</v>
      </c>
      <c r="AG31" s="505"/>
      <c r="AH31" s="411" t="s">
        <v>748</v>
      </c>
      <c r="AI31" s="411" t="s">
        <v>748</v>
      </c>
      <c r="AJ31" s="413">
        <v>27</v>
      </c>
      <c r="AK31" s="498" t="s">
        <v>16</v>
      </c>
      <c r="AL31" s="629"/>
      <c r="AM31" s="411" t="s">
        <v>748</v>
      </c>
      <c r="AN31" s="411" t="s">
        <v>748</v>
      </c>
      <c r="AO31" s="413">
        <v>27</v>
      </c>
      <c r="AP31" s="498" t="s">
        <v>12</v>
      </c>
      <c r="AQ31" s="627"/>
      <c r="AR31" s="411"/>
      <c r="AS31" s="411"/>
      <c r="AT31" s="417">
        <v>27</v>
      </c>
      <c r="AU31" s="497" t="s">
        <v>15</v>
      </c>
      <c r="AV31" s="557"/>
      <c r="AW31" s="418"/>
      <c r="AX31" s="418"/>
      <c r="AY31" s="413">
        <v>27</v>
      </c>
      <c r="AZ31" s="389" t="s">
        <v>17</v>
      </c>
      <c r="BA31" s="688"/>
      <c r="BB31" s="411" t="s">
        <v>748</v>
      </c>
      <c r="BC31" s="411" t="s">
        <v>748</v>
      </c>
      <c r="BD31" s="413">
        <v>27</v>
      </c>
      <c r="BE31" s="498" t="s">
        <v>12</v>
      </c>
      <c r="BF31" s="682" t="s">
        <v>788</v>
      </c>
      <c r="BG31" s="411"/>
      <c r="BH31" s="411"/>
      <c r="BI31" s="361"/>
      <c r="BJ31" s="361"/>
    </row>
    <row r="32" spans="1:62" ht="65.099999999999994" customHeight="1">
      <c r="A32" s="608">
        <v>28</v>
      </c>
      <c r="B32" s="389" t="s">
        <v>14</v>
      </c>
      <c r="C32" s="473"/>
      <c r="D32" s="416" t="s">
        <v>748</v>
      </c>
      <c r="E32" s="411" t="s">
        <v>748</v>
      </c>
      <c r="F32" s="417">
        <v>28</v>
      </c>
      <c r="G32" s="510" t="s">
        <v>0</v>
      </c>
      <c r="H32" s="474"/>
      <c r="I32" s="511"/>
      <c r="J32" s="545"/>
      <c r="K32" s="413">
        <v>28</v>
      </c>
      <c r="L32" s="498" t="s">
        <v>12</v>
      </c>
      <c r="M32" s="532"/>
      <c r="N32" s="414" t="s">
        <v>748</v>
      </c>
      <c r="O32" s="415" t="s">
        <v>748</v>
      </c>
      <c r="P32" s="413">
        <v>28</v>
      </c>
      <c r="Q32" s="498" t="s">
        <v>14</v>
      </c>
      <c r="R32" s="627"/>
      <c r="S32" s="411"/>
      <c r="T32" s="411"/>
      <c r="U32" s="413">
        <v>28</v>
      </c>
      <c r="V32" s="498" t="s">
        <v>16</v>
      </c>
      <c r="W32" s="472"/>
      <c r="X32" s="416" t="s">
        <v>748</v>
      </c>
      <c r="Y32" s="411" t="s">
        <v>748</v>
      </c>
      <c r="Z32" s="413">
        <v>28</v>
      </c>
      <c r="AA32" s="498" t="s">
        <v>13</v>
      </c>
      <c r="AB32" s="657"/>
      <c r="AC32" s="411" t="s">
        <v>748</v>
      </c>
      <c r="AD32" s="411" t="s">
        <v>748</v>
      </c>
      <c r="AE32" s="417">
        <v>28</v>
      </c>
      <c r="AF32" s="510" t="s">
        <v>15</v>
      </c>
      <c r="AG32" s="557"/>
      <c r="AH32" s="418"/>
      <c r="AI32" s="418"/>
      <c r="AJ32" s="413">
        <v>28</v>
      </c>
      <c r="AK32" s="498" t="s">
        <v>17</v>
      </c>
      <c r="AL32" s="686"/>
      <c r="AM32" s="411" t="s">
        <v>748</v>
      </c>
      <c r="AN32" s="411" t="s">
        <v>748</v>
      </c>
      <c r="AO32" s="413">
        <v>28</v>
      </c>
      <c r="AP32" s="498" t="s">
        <v>13</v>
      </c>
      <c r="AQ32" s="627"/>
      <c r="AR32" s="411"/>
      <c r="AS32" s="411"/>
      <c r="AT32" s="417">
        <v>28</v>
      </c>
      <c r="AU32" s="497" t="s">
        <v>0</v>
      </c>
      <c r="AV32" s="653"/>
      <c r="AW32" s="511"/>
      <c r="AX32" s="418"/>
      <c r="AY32" s="413">
        <v>28</v>
      </c>
      <c r="AZ32" s="389" t="s">
        <v>12</v>
      </c>
      <c r="BA32" s="476"/>
      <c r="BB32" s="411" t="s">
        <v>748</v>
      </c>
      <c r="BC32" s="411" t="s">
        <v>748</v>
      </c>
      <c r="BD32" s="413">
        <v>28</v>
      </c>
      <c r="BE32" s="498" t="s">
        <v>13</v>
      </c>
      <c r="BF32" s="686" t="s">
        <v>766</v>
      </c>
      <c r="BG32" s="411"/>
      <c r="BH32" s="411"/>
      <c r="BI32" s="361"/>
      <c r="BJ32" s="361"/>
    </row>
    <row r="33" spans="1:62" ht="65.099999999999994" customHeight="1">
      <c r="A33" s="606">
        <v>29</v>
      </c>
      <c r="B33" s="510" t="s">
        <v>15</v>
      </c>
      <c r="C33" s="701" t="s">
        <v>211</v>
      </c>
      <c r="D33" s="418"/>
      <c r="E33" s="418"/>
      <c r="F33" s="413">
        <v>29</v>
      </c>
      <c r="G33" s="389" t="s">
        <v>16</v>
      </c>
      <c r="H33" s="631"/>
      <c r="I33" s="414" t="s">
        <v>748</v>
      </c>
      <c r="J33" s="415" t="s">
        <v>748</v>
      </c>
      <c r="K33" s="413">
        <v>29</v>
      </c>
      <c r="L33" s="498" t="s">
        <v>13</v>
      </c>
      <c r="M33" s="532"/>
      <c r="N33" s="414" t="s">
        <v>748</v>
      </c>
      <c r="O33" s="710" t="s">
        <v>748</v>
      </c>
      <c r="P33" s="417">
        <v>29</v>
      </c>
      <c r="Q33" s="497" t="s">
        <v>15</v>
      </c>
      <c r="R33" s="470"/>
      <c r="S33" s="418"/>
      <c r="T33" s="418"/>
      <c r="U33" s="413">
        <v>29</v>
      </c>
      <c r="V33" s="498" t="s">
        <v>17</v>
      </c>
      <c r="W33" s="475"/>
      <c r="X33" s="416" t="s">
        <v>748</v>
      </c>
      <c r="Y33" s="411" t="s">
        <v>748</v>
      </c>
      <c r="Z33" s="413">
        <v>29</v>
      </c>
      <c r="AA33" s="498" t="s">
        <v>14</v>
      </c>
      <c r="AB33" s="627"/>
      <c r="AC33" s="411" t="s">
        <v>748</v>
      </c>
      <c r="AD33" s="411" t="s">
        <v>748</v>
      </c>
      <c r="AE33" s="417">
        <v>29</v>
      </c>
      <c r="AF33" s="510" t="s">
        <v>0</v>
      </c>
      <c r="AG33" s="653"/>
      <c r="AH33" s="511"/>
      <c r="AI33" s="418"/>
      <c r="AJ33" s="413">
        <v>29</v>
      </c>
      <c r="AK33" s="498" t="s">
        <v>12</v>
      </c>
      <c r="AL33" s="471"/>
      <c r="AM33" s="411" t="s">
        <v>748</v>
      </c>
      <c r="AN33" s="411" t="s">
        <v>748</v>
      </c>
      <c r="AO33" s="417">
        <v>29</v>
      </c>
      <c r="AP33" s="497" t="s">
        <v>14</v>
      </c>
      <c r="AQ33" s="470" t="s">
        <v>753</v>
      </c>
      <c r="AR33" s="418"/>
      <c r="AS33" s="418"/>
      <c r="AT33" s="413">
        <v>29</v>
      </c>
      <c r="AU33" s="498" t="s">
        <v>16</v>
      </c>
      <c r="AV33" s="760"/>
      <c r="AW33" s="416" t="s">
        <v>748</v>
      </c>
      <c r="AX33" s="411" t="s">
        <v>748</v>
      </c>
      <c r="AY33" s="413">
        <v>29</v>
      </c>
      <c r="AZ33" s="498" t="s">
        <v>247</v>
      </c>
      <c r="BA33" s="760"/>
      <c r="BB33" s="416" t="s">
        <v>748</v>
      </c>
      <c r="BC33" s="411" t="s">
        <v>748</v>
      </c>
      <c r="BD33" s="413">
        <v>29</v>
      </c>
      <c r="BE33" s="498" t="s">
        <v>14</v>
      </c>
      <c r="BF33" s="682" t="s">
        <v>818</v>
      </c>
      <c r="BG33" s="411"/>
      <c r="BH33" s="411"/>
      <c r="BI33" s="361"/>
      <c r="BJ33" s="361"/>
    </row>
    <row r="34" spans="1:62" ht="65.099999999999994" customHeight="1" thickBot="1">
      <c r="A34" s="606">
        <v>30</v>
      </c>
      <c r="B34" s="497" t="s">
        <v>20</v>
      </c>
      <c r="C34" s="470"/>
      <c r="D34" s="418"/>
      <c r="E34" s="418"/>
      <c r="F34" s="413">
        <v>30</v>
      </c>
      <c r="G34" s="389" t="s">
        <v>17</v>
      </c>
      <c r="H34" s="732"/>
      <c r="I34" s="414" t="s">
        <v>748</v>
      </c>
      <c r="J34" s="415" t="s">
        <v>748</v>
      </c>
      <c r="K34" s="413">
        <v>30</v>
      </c>
      <c r="L34" s="498" t="s">
        <v>14</v>
      </c>
      <c r="M34" s="473"/>
      <c r="N34" s="414" t="s">
        <v>748</v>
      </c>
      <c r="O34" s="710" t="s">
        <v>748</v>
      </c>
      <c r="P34" s="417">
        <v>30</v>
      </c>
      <c r="Q34" s="497" t="s">
        <v>0</v>
      </c>
      <c r="R34" s="638"/>
      <c r="S34" s="418"/>
      <c r="T34" s="418"/>
      <c r="U34" s="413">
        <v>30</v>
      </c>
      <c r="V34" s="498" t="s">
        <v>12</v>
      </c>
      <c r="W34" s="655"/>
      <c r="X34" s="416" t="s">
        <v>748</v>
      </c>
      <c r="Y34" s="411" t="s">
        <v>748</v>
      </c>
      <c r="Z34" s="417">
        <v>30</v>
      </c>
      <c r="AA34" s="497" t="s">
        <v>15</v>
      </c>
      <c r="AB34" s="470"/>
      <c r="AC34" s="418"/>
      <c r="AD34" s="418"/>
      <c r="AE34" s="413">
        <v>30</v>
      </c>
      <c r="AF34" s="389" t="s">
        <v>16</v>
      </c>
      <c r="AG34" s="644"/>
      <c r="AH34" s="594" t="s">
        <v>748</v>
      </c>
      <c r="AI34" s="595" t="s">
        <v>748</v>
      </c>
      <c r="AJ34" s="413">
        <v>30</v>
      </c>
      <c r="AK34" s="498" t="s">
        <v>13</v>
      </c>
      <c r="AL34" s="708"/>
      <c r="AM34" s="411" t="s">
        <v>748</v>
      </c>
      <c r="AN34" s="411" t="s">
        <v>748</v>
      </c>
      <c r="AO34" s="417">
        <v>30</v>
      </c>
      <c r="AP34" s="497" t="s">
        <v>15</v>
      </c>
      <c r="AQ34" s="470" t="s">
        <v>753</v>
      </c>
      <c r="AR34" s="418"/>
      <c r="AS34" s="418"/>
      <c r="AT34" s="413">
        <v>30</v>
      </c>
      <c r="AU34" s="498" t="s">
        <v>17</v>
      </c>
      <c r="AV34" s="472"/>
      <c r="AW34" s="416" t="s">
        <v>748</v>
      </c>
      <c r="AX34" s="411" t="s">
        <v>748</v>
      </c>
      <c r="AY34" s="1096"/>
      <c r="AZ34" s="1097"/>
      <c r="BA34" s="1097"/>
      <c r="BB34" s="1097"/>
      <c r="BC34" s="1098"/>
      <c r="BD34" s="417">
        <v>30</v>
      </c>
      <c r="BE34" s="497" t="s">
        <v>15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389" t="s">
        <v>12</v>
      </c>
      <c r="H35" s="731"/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413">
        <v>31</v>
      </c>
      <c r="Q35" s="498" t="s">
        <v>16</v>
      </c>
      <c r="R35" s="473"/>
      <c r="S35" s="411"/>
      <c r="T35" s="411"/>
      <c r="U35" s="419">
        <v>31</v>
      </c>
      <c r="V35" s="498" t="s">
        <v>13</v>
      </c>
      <c r="W35" s="705"/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17</v>
      </c>
      <c r="AG35" s="626"/>
      <c r="AH35" s="594" t="s">
        <v>748</v>
      </c>
      <c r="AI35" s="595" t="s">
        <v>748</v>
      </c>
      <c r="AJ35" s="1099"/>
      <c r="AK35" s="1100"/>
      <c r="AL35" s="1100"/>
      <c r="AM35" s="1100"/>
      <c r="AN35" s="1101"/>
      <c r="AO35" s="417">
        <v>31</v>
      </c>
      <c r="AP35" s="497" t="s">
        <v>0</v>
      </c>
      <c r="AQ35" s="470" t="s">
        <v>753</v>
      </c>
      <c r="AR35" s="418"/>
      <c r="AS35" s="418"/>
      <c r="AT35" s="419">
        <v>31</v>
      </c>
      <c r="AU35" s="498" t="s">
        <v>12</v>
      </c>
      <c r="AV35" s="684"/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0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17</v>
      </c>
      <c r="D37" s="428"/>
      <c r="E37" s="429"/>
      <c r="F37" s="423" t="s">
        <v>651</v>
      </c>
      <c r="G37" s="424"/>
      <c r="H37" s="425">
        <f>COUNTA(I5:I35)</f>
        <v>20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14</v>
      </c>
      <c r="S37" s="426"/>
      <c r="T37" s="427"/>
      <c r="U37" s="423" t="s">
        <v>651</v>
      </c>
      <c r="V37" s="424"/>
      <c r="W37" s="425">
        <f>COUNTA(X5:X35)</f>
        <v>6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16</v>
      </c>
      <c r="AR37" s="428"/>
      <c r="AS37" s="429"/>
      <c r="AT37" s="423" t="s">
        <v>651</v>
      </c>
      <c r="AU37" s="588"/>
      <c r="AV37" s="425">
        <f>COUNTA(AW5:AW35)</f>
        <v>14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16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15</v>
      </c>
      <c r="D38" s="435"/>
      <c r="E38" s="436"/>
      <c r="F38" s="430" t="s">
        <v>652</v>
      </c>
      <c r="G38" s="431"/>
      <c r="H38" s="432">
        <f>COUNTA(J5:J35)</f>
        <v>20</v>
      </c>
      <c r="I38" s="433"/>
      <c r="J38" s="434"/>
      <c r="K38" s="430" t="s">
        <v>652</v>
      </c>
      <c r="L38" s="431"/>
      <c r="M38" s="432">
        <f>COUNTA(O5:O35)</f>
        <v>22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6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20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16</v>
      </c>
      <c r="AR38" s="435"/>
      <c r="AS38" s="436"/>
      <c r="AT38" s="430" t="s">
        <v>652</v>
      </c>
      <c r="AU38" s="589"/>
      <c r="AV38" s="432">
        <f>COUNTA(AX5:AX35)</f>
        <v>14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16</v>
      </c>
      <c r="BG38" s="435"/>
      <c r="BH38" s="436"/>
    </row>
    <row r="39" spans="1:62" ht="21" customHeight="1">
      <c r="A39" s="438"/>
      <c r="B39" s="524"/>
      <c r="C39" s="438" t="s">
        <v>1481</v>
      </c>
      <c r="D39" s="462"/>
      <c r="E39" s="462"/>
      <c r="F39" s="439"/>
      <c r="G39" s="439"/>
      <c r="H39" s="440" t="s">
        <v>1482</v>
      </c>
      <c r="I39" s="437"/>
      <c r="J39" s="437"/>
      <c r="K39" s="439"/>
      <c r="L39" s="439"/>
      <c r="M39" s="440" t="s">
        <v>1483</v>
      </c>
      <c r="N39" s="442"/>
      <c r="O39" s="442"/>
      <c r="P39" s="388"/>
      <c r="Q39" s="388"/>
      <c r="R39" s="440" t="s">
        <v>1483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81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71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80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49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  <mergeCell ref="AY34:BC35"/>
    <mergeCell ref="A35:E35"/>
    <mergeCell ref="K35:O35"/>
    <mergeCell ref="Z35:AD35"/>
    <mergeCell ref="AJ35:AN35"/>
    <mergeCell ref="N41:R41"/>
    <mergeCell ref="S41:W41"/>
    <mergeCell ref="AR41:AV41"/>
    <mergeCell ref="BB41:BF41"/>
    <mergeCell ref="S42:W42"/>
    <mergeCell ref="AR42:AV42"/>
    <mergeCell ref="BB42:BF42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BJ42"/>
  <sheetViews>
    <sheetView view="pageBreakPreview" topLeftCell="H1" zoomScale="59" zoomScaleNormal="50" zoomScaleSheetLayoutView="59" workbookViewId="0">
      <selection activeCell="R6" sqref="R6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1475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32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19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6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66</v>
      </c>
      <c r="AI3" s="1080"/>
      <c r="AJ3" s="494" t="s">
        <v>433</v>
      </c>
      <c r="AK3" s="388"/>
      <c r="AL3" s="490">
        <f>AQ3-4</f>
        <v>199</v>
      </c>
      <c r="AM3" s="495"/>
      <c r="AN3" s="495"/>
      <c r="AO3" s="488"/>
      <c r="AP3" s="488"/>
      <c r="AQ3" s="490">
        <f>SUM(M41,AQ41,BA41)</f>
        <v>203</v>
      </c>
      <c r="AR3" s="482"/>
      <c r="AS3" s="482"/>
      <c r="AT3" s="496"/>
      <c r="AU3" s="492" t="s">
        <v>86</v>
      </c>
      <c r="AV3" s="490">
        <f>AQ3-1</f>
        <v>202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1476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1512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6">
        <v>1</v>
      </c>
      <c r="B5" s="510" t="s">
        <v>437</v>
      </c>
      <c r="C5" s="470"/>
      <c r="D5" s="418"/>
      <c r="E5" s="418"/>
      <c r="F5" s="406">
        <v>1</v>
      </c>
      <c r="G5" s="389" t="s">
        <v>795</v>
      </c>
      <c r="H5" s="478" t="s">
        <v>817</v>
      </c>
      <c r="I5" s="746" t="s">
        <v>748</v>
      </c>
      <c r="J5" s="747" t="s">
        <v>748</v>
      </c>
      <c r="K5" s="406">
        <v>1</v>
      </c>
      <c r="L5" s="498" t="s">
        <v>247</v>
      </c>
      <c r="M5" s="471" t="s">
        <v>1793</v>
      </c>
      <c r="N5" s="407" t="s">
        <v>748</v>
      </c>
      <c r="O5" s="408" t="s">
        <v>748</v>
      </c>
      <c r="P5" s="417">
        <v>1</v>
      </c>
      <c r="Q5" s="497" t="s">
        <v>432</v>
      </c>
      <c r="R5" s="638"/>
      <c r="S5" s="418"/>
      <c r="T5" s="764"/>
      <c r="U5" s="413">
        <v>1</v>
      </c>
      <c r="V5" s="498" t="s">
        <v>439</v>
      </c>
      <c r="W5" s="505" t="s">
        <v>1613</v>
      </c>
      <c r="X5" s="411"/>
      <c r="Y5" s="411"/>
      <c r="Z5" s="413">
        <v>1</v>
      </c>
      <c r="AA5" s="498" t="s">
        <v>249</v>
      </c>
      <c r="AB5" s="627" t="s">
        <v>1623</v>
      </c>
      <c r="AC5" s="411" t="s">
        <v>748</v>
      </c>
      <c r="AD5" s="411" t="s">
        <v>748</v>
      </c>
      <c r="AE5" s="539">
        <v>1</v>
      </c>
      <c r="AF5" s="510" t="s">
        <v>20</v>
      </c>
      <c r="AG5" s="645"/>
      <c r="AH5" s="573"/>
      <c r="AI5" s="418"/>
      <c r="AJ5" s="406">
        <v>1</v>
      </c>
      <c r="AK5" s="498" t="s">
        <v>130</v>
      </c>
      <c r="AL5" s="476" t="s">
        <v>817</v>
      </c>
      <c r="AM5" s="603" t="s">
        <v>748</v>
      </c>
      <c r="AN5" s="409" t="s">
        <v>748</v>
      </c>
      <c r="AO5" s="413">
        <v>1</v>
      </c>
      <c r="AP5" s="498" t="s">
        <v>249</v>
      </c>
      <c r="AQ5" s="476" t="s">
        <v>1102</v>
      </c>
      <c r="AR5" s="411" t="s">
        <v>757</v>
      </c>
      <c r="AS5" s="411" t="s">
        <v>757</v>
      </c>
      <c r="AT5" s="417">
        <v>1</v>
      </c>
      <c r="AU5" s="497" t="s">
        <v>795</v>
      </c>
      <c r="AV5" s="470" t="s">
        <v>641</v>
      </c>
      <c r="AW5" s="418"/>
      <c r="AX5" s="418"/>
      <c r="AY5" s="406">
        <v>1</v>
      </c>
      <c r="AZ5" s="389" t="s">
        <v>247</v>
      </c>
      <c r="BA5" s="546" t="s">
        <v>1579</v>
      </c>
      <c r="BB5" s="412" t="s">
        <v>748</v>
      </c>
      <c r="BC5" s="409" t="s">
        <v>748</v>
      </c>
      <c r="BD5" s="406">
        <v>1</v>
      </c>
      <c r="BE5" s="498" t="s">
        <v>249</v>
      </c>
      <c r="BF5" s="648" t="s">
        <v>1643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6">
        <v>2</v>
      </c>
      <c r="B6" s="510" t="s">
        <v>20</v>
      </c>
      <c r="C6" s="638"/>
      <c r="D6" s="509"/>
      <c r="E6" s="509"/>
      <c r="F6" s="413">
        <v>2</v>
      </c>
      <c r="G6" s="389" t="s">
        <v>17</v>
      </c>
      <c r="H6" s="475" t="s">
        <v>1580</v>
      </c>
      <c r="I6" s="414" t="s">
        <v>748</v>
      </c>
      <c r="J6" s="415" t="s">
        <v>748</v>
      </c>
      <c r="K6" s="413">
        <v>2</v>
      </c>
      <c r="L6" s="498" t="s">
        <v>14</v>
      </c>
      <c r="M6" s="627" t="s">
        <v>1792</v>
      </c>
      <c r="N6" s="414" t="s">
        <v>757</v>
      </c>
      <c r="O6" s="415" t="s">
        <v>757</v>
      </c>
      <c r="P6" s="417">
        <v>2</v>
      </c>
      <c r="Q6" s="497" t="s">
        <v>0</v>
      </c>
      <c r="R6" s="638"/>
      <c r="S6" s="544"/>
      <c r="T6" s="545"/>
      <c r="U6" s="413">
        <v>2</v>
      </c>
      <c r="V6" s="498" t="s">
        <v>12</v>
      </c>
      <c r="W6" s="738" t="s">
        <v>1614</v>
      </c>
      <c r="X6" s="411"/>
      <c r="Y6" s="411"/>
      <c r="Z6" s="417">
        <v>2</v>
      </c>
      <c r="AA6" s="497" t="s">
        <v>15</v>
      </c>
      <c r="AB6" s="638"/>
      <c r="AC6" s="418"/>
      <c r="AD6" s="418"/>
      <c r="AE6" s="413">
        <v>2</v>
      </c>
      <c r="AF6" s="389" t="s">
        <v>16</v>
      </c>
      <c r="AG6" s="748" t="s">
        <v>1624</v>
      </c>
      <c r="AH6" s="410" t="s">
        <v>748</v>
      </c>
      <c r="AI6" s="411" t="s">
        <v>748</v>
      </c>
      <c r="AJ6" s="413">
        <v>2</v>
      </c>
      <c r="AK6" s="498" t="s">
        <v>13</v>
      </c>
      <c r="AL6" s="476" t="s">
        <v>1386</v>
      </c>
      <c r="AM6" s="411" t="s">
        <v>748</v>
      </c>
      <c r="AN6" s="411" t="s">
        <v>748</v>
      </c>
      <c r="AO6" s="417">
        <v>2</v>
      </c>
      <c r="AP6" s="497" t="s">
        <v>15</v>
      </c>
      <c r="AQ6" s="638"/>
      <c r="AR6" s="418"/>
      <c r="AS6" s="418"/>
      <c r="AT6" s="782">
        <v>2</v>
      </c>
      <c r="AU6" s="783" t="s">
        <v>17</v>
      </c>
      <c r="AV6" s="784" t="s">
        <v>754</v>
      </c>
      <c r="AW6" s="501"/>
      <c r="AX6" s="501"/>
      <c r="AY6" s="413">
        <v>2</v>
      </c>
      <c r="AZ6" s="389" t="s">
        <v>14</v>
      </c>
      <c r="BA6" s="627"/>
      <c r="BB6" s="411" t="s">
        <v>748</v>
      </c>
      <c r="BC6" s="411" t="s">
        <v>748</v>
      </c>
      <c r="BD6" s="417">
        <v>2</v>
      </c>
      <c r="BE6" s="497" t="s">
        <v>15</v>
      </c>
      <c r="BF6" s="638"/>
      <c r="BG6" s="511"/>
      <c r="BH6" s="418"/>
      <c r="BI6" s="361"/>
      <c r="BJ6" s="361"/>
    </row>
    <row r="7" spans="1:62" ht="65.099999999999994" customHeight="1">
      <c r="A7" s="608">
        <v>3</v>
      </c>
      <c r="B7" s="389" t="s">
        <v>16</v>
      </c>
      <c r="C7" s="473" t="s">
        <v>1477</v>
      </c>
      <c r="D7" s="411"/>
      <c r="E7" s="411"/>
      <c r="F7" s="417">
        <v>3</v>
      </c>
      <c r="G7" s="510" t="s">
        <v>12</v>
      </c>
      <c r="H7" s="470" t="s">
        <v>642</v>
      </c>
      <c r="I7" s="418"/>
      <c r="J7" s="418"/>
      <c r="K7" s="417">
        <v>3</v>
      </c>
      <c r="L7" s="497" t="s">
        <v>15</v>
      </c>
      <c r="M7" s="470" t="s">
        <v>1602</v>
      </c>
      <c r="N7" s="544" t="s">
        <v>748</v>
      </c>
      <c r="O7" s="545"/>
      <c r="P7" s="413">
        <v>3</v>
      </c>
      <c r="Q7" s="498" t="s">
        <v>16</v>
      </c>
      <c r="R7" s="476" t="s">
        <v>1570</v>
      </c>
      <c r="S7" s="414" t="s">
        <v>748</v>
      </c>
      <c r="T7" s="415" t="s">
        <v>748</v>
      </c>
      <c r="U7" s="413">
        <v>3</v>
      </c>
      <c r="V7" s="498" t="s">
        <v>13</v>
      </c>
      <c r="W7" s="473" t="s">
        <v>1615</v>
      </c>
      <c r="X7" s="411"/>
      <c r="Y7" s="411"/>
      <c r="Z7" s="417">
        <v>3</v>
      </c>
      <c r="AA7" s="497" t="s">
        <v>0</v>
      </c>
      <c r="AB7" s="641"/>
      <c r="AC7" s="573"/>
      <c r="AD7" s="418"/>
      <c r="AE7" s="413">
        <v>3</v>
      </c>
      <c r="AF7" s="389" t="s">
        <v>17</v>
      </c>
      <c r="AG7" s="703" t="s">
        <v>954</v>
      </c>
      <c r="AH7" s="410" t="s">
        <v>748</v>
      </c>
      <c r="AI7" s="411" t="s">
        <v>748</v>
      </c>
      <c r="AJ7" s="417">
        <v>3</v>
      </c>
      <c r="AK7" s="497" t="s">
        <v>14</v>
      </c>
      <c r="AL7" s="470" t="s">
        <v>643</v>
      </c>
      <c r="AM7" s="418"/>
      <c r="AN7" s="418"/>
      <c r="AO7" s="417">
        <v>3</v>
      </c>
      <c r="AP7" s="497" t="s">
        <v>0</v>
      </c>
      <c r="AQ7" s="637"/>
      <c r="AR7" s="418"/>
      <c r="AS7" s="418"/>
      <c r="AT7" s="782">
        <v>3</v>
      </c>
      <c r="AU7" s="783" t="s">
        <v>12</v>
      </c>
      <c r="AV7" s="784" t="s">
        <v>754</v>
      </c>
      <c r="AW7" s="501"/>
      <c r="AX7" s="501"/>
      <c r="AY7" s="417">
        <v>3</v>
      </c>
      <c r="AZ7" s="510" t="s">
        <v>15</v>
      </c>
      <c r="BA7" s="653"/>
      <c r="BB7" s="418"/>
      <c r="BC7" s="418"/>
      <c r="BD7" s="417">
        <v>3</v>
      </c>
      <c r="BE7" s="497" t="s">
        <v>0</v>
      </c>
      <c r="BF7" s="653"/>
      <c r="BG7" s="766"/>
      <c r="BH7" s="767"/>
      <c r="BI7" s="361"/>
      <c r="BJ7" s="361"/>
    </row>
    <row r="8" spans="1:62" ht="65.099999999999994" customHeight="1">
      <c r="A8" s="608">
        <v>4</v>
      </c>
      <c r="B8" s="389" t="s">
        <v>17</v>
      </c>
      <c r="C8" s="473" t="s">
        <v>1057</v>
      </c>
      <c r="D8" s="411"/>
      <c r="E8" s="411"/>
      <c r="F8" s="417">
        <v>4</v>
      </c>
      <c r="G8" s="510" t="s">
        <v>13</v>
      </c>
      <c r="H8" s="470" t="s">
        <v>128</v>
      </c>
      <c r="I8" s="418"/>
      <c r="J8" s="418"/>
      <c r="K8" s="417">
        <v>4</v>
      </c>
      <c r="L8" s="497" t="s">
        <v>0</v>
      </c>
      <c r="M8" s="641"/>
      <c r="N8" s="544"/>
      <c r="O8" s="545"/>
      <c r="P8" s="413">
        <v>4</v>
      </c>
      <c r="Q8" s="498" t="s">
        <v>17</v>
      </c>
      <c r="R8" s="644"/>
      <c r="S8" s="414" t="s">
        <v>748</v>
      </c>
      <c r="T8" s="415" t="s">
        <v>748</v>
      </c>
      <c r="U8" s="413">
        <v>4</v>
      </c>
      <c r="V8" s="498" t="s">
        <v>14</v>
      </c>
      <c r="W8" s="739" t="s">
        <v>1616</v>
      </c>
      <c r="X8" s="411"/>
      <c r="Y8" s="411"/>
      <c r="Z8" s="413">
        <v>4</v>
      </c>
      <c r="AA8" s="498" t="s">
        <v>16</v>
      </c>
      <c r="AB8" s="786" t="s">
        <v>1582</v>
      </c>
      <c r="AC8" s="410" t="s">
        <v>748</v>
      </c>
      <c r="AD8" s="411" t="s">
        <v>748</v>
      </c>
      <c r="AE8" s="413">
        <v>4</v>
      </c>
      <c r="AF8" s="389" t="s">
        <v>12</v>
      </c>
      <c r="AG8" s="744" t="s">
        <v>1625</v>
      </c>
      <c r="AH8" s="410" t="s">
        <v>748</v>
      </c>
      <c r="AI8" s="411" t="s">
        <v>748</v>
      </c>
      <c r="AJ8" s="417">
        <v>4</v>
      </c>
      <c r="AK8" s="497" t="s">
        <v>15</v>
      </c>
      <c r="AL8" s="638" t="s">
        <v>1526</v>
      </c>
      <c r="AM8" s="418"/>
      <c r="AN8" s="418"/>
      <c r="AO8" s="413">
        <v>4</v>
      </c>
      <c r="AP8" s="498" t="s">
        <v>16</v>
      </c>
      <c r="AQ8" s="703" t="s">
        <v>1572</v>
      </c>
      <c r="AR8" s="411" t="s">
        <v>748</v>
      </c>
      <c r="AS8" s="411" t="s">
        <v>748</v>
      </c>
      <c r="AT8" s="413">
        <v>4</v>
      </c>
      <c r="AU8" s="498" t="s">
        <v>13</v>
      </c>
      <c r="AV8" s="627"/>
      <c r="AW8" s="411"/>
      <c r="AX8" s="411"/>
      <c r="AY8" s="417">
        <v>4</v>
      </c>
      <c r="AZ8" s="510" t="s">
        <v>0</v>
      </c>
      <c r="BA8" s="653"/>
      <c r="BB8" s="418"/>
      <c r="BC8" s="418"/>
      <c r="BD8" s="413">
        <v>4</v>
      </c>
      <c r="BE8" s="498" t="s">
        <v>16</v>
      </c>
      <c r="BF8" s="471" t="s">
        <v>1454</v>
      </c>
      <c r="BG8" s="411" t="s">
        <v>748</v>
      </c>
      <c r="BH8" s="411" t="s">
        <v>748</v>
      </c>
      <c r="BI8" s="361"/>
      <c r="BJ8" s="361"/>
    </row>
    <row r="9" spans="1:62" ht="65.099999999999994" customHeight="1">
      <c r="A9" s="608">
        <v>5</v>
      </c>
      <c r="B9" s="389" t="s">
        <v>12</v>
      </c>
      <c r="C9" s="476" t="s">
        <v>828</v>
      </c>
      <c r="D9" s="416"/>
      <c r="E9" s="411"/>
      <c r="F9" s="417">
        <v>5</v>
      </c>
      <c r="G9" s="510" t="s">
        <v>14</v>
      </c>
      <c r="H9" s="470" t="s">
        <v>644</v>
      </c>
      <c r="I9" s="418"/>
      <c r="J9" s="418"/>
      <c r="K9" s="417">
        <v>5</v>
      </c>
      <c r="L9" s="497" t="s">
        <v>16</v>
      </c>
      <c r="M9" s="557" t="s">
        <v>1075</v>
      </c>
      <c r="N9" s="544"/>
      <c r="O9" s="545"/>
      <c r="P9" s="413">
        <v>5</v>
      </c>
      <c r="Q9" s="498" t="s">
        <v>12</v>
      </c>
      <c r="R9" s="476" t="s">
        <v>1609</v>
      </c>
      <c r="S9" s="414" t="s">
        <v>748</v>
      </c>
      <c r="T9" s="415" t="s">
        <v>748</v>
      </c>
      <c r="U9" s="417">
        <v>5</v>
      </c>
      <c r="V9" s="497" t="s">
        <v>15</v>
      </c>
      <c r="W9" s="470" t="s">
        <v>1617</v>
      </c>
      <c r="X9" s="418"/>
      <c r="Y9" s="418"/>
      <c r="Z9" s="413">
        <v>5</v>
      </c>
      <c r="AA9" s="498" t="s">
        <v>17</v>
      </c>
      <c r="AB9" s="475" t="s">
        <v>1084</v>
      </c>
      <c r="AC9" s="410" t="s">
        <v>748</v>
      </c>
      <c r="AD9" s="411" t="s">
        <v>748</v>
      </c>
      <c r="AE9" s="413">
        <v>5</v>
      </c>
      <c r="AF9" s="389" t="s">
        <v>13</v>
      </c>
      <c r="AG9" s="631" t="s">
        <v>1078</v>
      </c>
      <c r="AH9" s="410" t="s">
        <v>748</v>
      </c>
      <c r="AI9" s="411" t="s">
        <v>748</v>
      </c>
      <c r="AJ9" s="417">
        <v>5</v>
      </c>
      <c r="AK9" s="497" t="s">
        <v>0</v>
      </c>
      <c r="AL9" s="641"/>
      <c r="AM9" s="418"/>
      <c r="AN9" s="418"/>
      <c r="AO9" s="413">
        <v>5</v>
      </c>
      <c r="AP9" s="498" t="s">
        <v>17</v>
      </c>
      <c r="AQ9" s="460" t="s">
        <v>1635</v>
      </c>
      <c r="AR9" s="411" t="s">
        <v>748</v>
      </c>
      <c r="AS9" s="411" t="s">
        <v>748</v>
      </c>
      <c r="AT9" s="413">
        <v>5</v>
      </c>
      <c r="AU9" s="498" t="s">
        <v>14</v>
      </c>
      <c r="AV9" s="627"/>
      <c r="AW9" s="411"/>
      <c r="AX9" s="411"/>
      <c r="AY9" s="413">
        <v>5</v>
      </c>
      <c r="AZ9" s="389" t="s">
        <v>16</v>
      </c>
      <c r="BA9" s="472" t="s">
        <v>1560</v>
      </c>
      <c r="BB9" s="411" t="s">
        <v>748</v>
      </c>
      <c r="BC9" s="411" t="s">
        <v>748</v>
      </c>
      <c r="BD9" s="413">
        <v>5</v>
      </c>
      <c r="BE9" s="498" t="s">
        <v>17</v>
      </c>
      <c r="BF9" s="647"/>
      <c r="BG9" s="411" t="s">
        <v>748</v>
      </c>
      <c r="BH9" s="411" t="s">
        <v>748</v>
      </c>
      <c r="BI9" s="361"/>
      <c r="BJ9" s="361"/>
    </row>
    <row r="10" spans="1:62" ht="65.099999999999994" customHeight="1">
      <c r="A10" s="608">
        <v>6</v>
      </c>
      <c r="B10" s="389" t="s">
        <v>13</v>
      </c>
      <c r="C10" s="704" t="s">
        <v>1478</v>
      </c>
      <c r="D10" s="416" t="s">
        <v>748</v>
      </c>
      <c r="E10" s="411"/>
      <c r="F10" s="417">
        <v>6</v>
      </c>
      <c r="G10" s="510" t="s">
        <v>15</v>
      </c>
      <c r="H10" s="763"/>
      <c r="I10" s="544"/>
      <c r="J10" s="545"/>
      <c r="K10" s="413">
        <v>6</v>
      </c>
      <c r="L10" s="498" t="s">
        <v>17</v>
      </c>
      <c r="M10" s="471" t="s">
        <v>1507</v>
      </c>
      <c r="N10" s="414" t="s">
        <v>748</v>
      </c>
      <c r="O10" s="415" t="s">
        <v>748</v>
      </c>
      <c r="P10" s="413">
        <v>6</v>
      </c>
      <c r="Q10" s="498" t="s">
        <v>13</v>
      </c>
      <c r="R10" s="473" t="s">
        <v>1575</v>
      </c>
      <c r="S10" s="414" t="s">
        <v>748</v>
      </c>
      <c r="T10" s="415" t="s">
        <v>748</v>
      </c>
      <c r="U10" s="417">
        <v>6</v>
      </c>
      <c r="V10" s="497" t="s">
        <v>0</v>
      </c>
      <c r="W10" s="638"/>
      <c r="X10" s="418"/>
      <c r="Y10" s="418"/>
      <c r="Z10" s="413">
        <v>6</v>
      </c>
      <c r="AA10" s="498" t="s">
        <v>12</v>
      </c>
      <c r="AB10" s="631"/>
      <c r="AC10" s="410" t="s">
        <v>748</v>
      </c>
      <c r="AD10" s="411" t="s">
        <v>748</v>
      </c>
      <c r="AE10" s="413">
        <v>6</v>
      </c>
      <c r="AF10" s="389" t="s">
        <v>14</v>
      </c>
      <c r="AG10" s="795" t="s">
        <v>1626</v>
      </c>
      <c r="AH10" s="410" t="s">
        <v>748</v>
      </c>
      <c r="AI10" s="411" t="s">
        <v>748</v>
      </c>
      <c r="AJ10" s="413">
        <v>6</v>
      </c>
      <c r="AK10" s="498" t="s">
        <v>16</v>
      </c>
      <c r="AL10" s="475" t="s">
        <v>1578</v>
      </c>
      <c r="AM10" s="411" t="s">
        <v>748</v>
      </c>
      <c r="AN10" s="411" t="s">
        <v>748</v>
      </c>
      <c r="AO10" s="413">
        <v>6</v>
      </c>
      <c r="AP10" s="498" t="s">
        <v>12</v>
      </c>
      <c r="AQ10" s="532" t="s">
        <v>1224</v>
      </c>
      <c r="AR10" s="411" t="s">
        <v>748</v>
      </c>
      <c r="AS10" s="411" t="s">
        <v>748</v>
      </c>
      <c r="AT10" s="417">
        <v>6</v>
      </c>
      <c r="AU10" s="497" t="s">
        <v>15</v>
      </c>
      <c r="AV10" s="638"/>
      <c r="AW10" s="418"/>
      <c r="AX10" s="418"/>
      <c r="AY10" s="413">
        <v>6</v>
      </c>
      <c r="AZ10" s="389" t="s">
        <v>17</v>
      </c>
      <c r="BA10" s="786" t="s">
        <v>1559</v>
      </c>
      <c r="BB10" s="411" t="s">
        <v>748</v>
      </c>
      <c r="BC10" s="411" t="s">
        <v>748</v>
      </c>
      <c r="BD10" s="413">
        <v>6</v>
      </c>
      <c r="BE10" s="498" t="s">
        <v>12</v>
      </c>
      <c r="BF10" s="647"/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7</v>
      </c>
      <c r="B11" s="389" t="s">
        <v>14</v>
      </c>
      <c r="C11" s="682" t="s">
        <v>1563</v>
      </c>
      <c r="D11" s="416" t="s">
        <v>748</v>
      </c>
      <c r="E11" s="411"/>
      <c r="F11" s="417">
        <v>7</v>
      </c>
      <c r="G11" s="510" t="s">
        <v>0</v>
      </c>
      <c r="H11" s="639"/>
      <c r="I11" s="544"/>
      <c r="J11" s="545"/>
      <c r="K11" s="413">
        <v>7</v>
      </c>
      <c r="L11" s="498" t="s">
        <v>12</v>
      </c>
      <c r="M11" s="536" t="s">
        <v>1076</v>
      </c>
      <c r="N11" s="414" t="s">
        <v>748</v>
      </c>
      <c r="O11" s="415" t="s">
        <v>748</v>
      </c>
      <c r="P11" s="413">
        <v>7</v>
      </c>
      <c r="Q11" s="498" t="s">
        <v>14</v>
      </c>
      <c r="R11" s="627"/>
      <c r="S11" s="411" t="s">
        <v>748</v>
      </c>
      <c r="T11" s="411" t="s">
        <v>748</v>
      </c>
      <c r="U11" s="413">
        <v>7</v>
      </c>
      <c r="V11" s="498" t="s">
        <v>16</v>
      </c>
      <c r="W11" s="633"/>
      <c r="X11" s="411"/>
      <c r="Y11" s="411"/>
      <c r="Z11" s="413">
        <v>7</v>
      </c>
      <c r="AA11" s="498" t="s">
        <v>13</v>
      </c>
      <c r="AB11" s="472" t="s">
        <v>1583</v>
      </c>
      <c r="AC11" s="410" t="s">
        <v>748</v>
      </c>
      <c r="AD11" s="411" t="s">
        <v>748</v>
      </c>
      <c r="AE11" s="417">
        <v>7</v>
      </c>
      <c r="AF11" s="510" t="s">
        <v>15</v>
      </c>
      <c r="AG11" s="638"/>
      <c r="AH11" s="573"/>
      <c r="AI11" s="418"/>
      <c r="AJ11" s="413">
        <v>7</v>
      </c>
      <c r="AK11" s="498" t="s">
        <v>17</v>
      </c>
      <c r="AL11" s="737" t="s">
        <v>1631</v>
      </c>
      <c r="AM11" s="411" t="s">
        <v>748</v>
      </c>
      <c r="AN11" s="411" t="s">
        <v>748</v>
      </c>
      <c r="AO11" s="413">
        <v>7</v>
      </c>
      <c r="AP11" s="498" t="s">
        <v>13</v>
      </c>
      <c r="AQ11" s="627"/>
      <c r="AR11" s="411" t="s">
        <v>748</v>
      </c>
      <c r="AS11" s="411" t="s">
        <v>748</v>
      </c>
      <c r="AT11" s="417">
        <v>7</v>
      </c>
      <c r="AU11" s="497" t="s">
        <v>0</v>
      </c>
      <c r="AV11" s="638"/>
      <c r="AW11" s="418"/>
      <c r="AX11" s="418"/>
      <c r="AY11" s="413">
        <v>7</v>
      </c>
      <c r="AZ11" s="389" t="s">
        <v>12</v>
      </c>
      <c r="BA11" s="744" t="s">
        <v>1542</v>
      </c>
      <c r="BB11" s="411" t="s">
        <v>748</v>
      </c>
      <c r="BC11" s="411" t="s">
        <v>748</v>
      </c>
      <c r="BD11" s="413">
        <v>7</v>
      </c>
      <c r="BE11" s="498" t="s">
        <v>13</v>
      </c>
      <c r="BF11" s="679"/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6">
        <v>8</v>
      </c>
      <c r="B12" s="510" t="s">
        <v>15</v>
      </c>
      <c r="C12" s="701"/>
      <c r="D12" s="511"/>
      <c r="E12" s="418"/>
      <c r="F12" s="413">
        <v>8</v>
      </c>
      <c r="G12" s="389" t="s">
        <v>16</v>
      </c>
      <c r="H12" s="793" t="s">
        <v>1454</v>
      </c>
      <c r="I12" s="414" t="s">
        <v>748</v>
      </c>
      <c r="J12" s="415" t="s">
        <v>748</v>
      </c>
      <c r="K12" s="413">
        <v>8</v>
      </c>
      <c r="L12" s="498" t="s">
        <v>13</v>
      </c>
      <c r="M12" s="475" t="s">
        <v>1565</v>
      </c>
      <c r="N12" s="414" t="s">
        <v>748</v>
      </c>
      <c r="O12" s="415" t="s">
        <v>748</v>
      </c>
      <c r="P12" s="417">
        <v>8</v>
      </c>
      <c r="Q12" s="497" t="s">
        <v>15</v>
      </c>
      <c r="R12" s="638"/>
      <c r="S12" s="418"/>
      <c r="T12" s="418"/>
      <c r="U12" s="413">
        <v>8</v>
      </c>
      <c r="V12" s="498" t="s">
        <v>17</v>
      </c>
      <c r="W12" s="473" t="s">
        <v>1618</v>
      </c>
      <c r="X12" s="411"/>
      <c r="Y12" s="411"/>
      <c r="Z12" s="413">
        <v>8</v>
      </c>
      <c r="AA12" s="498" t="s">
        <v>14</v>
      </c>
      <c r="AB12" s="473" t="s">
        <v>1070</v>
      </c>
      <c r="AC12" s="410" t="s">
        <v>748</v>
      </c>
      <c r="AD12" s="411" t="s">
        <v>748</v>
      </c>
      <c r="AE12" s="417">
        <v>8</v>
      </c>
      <c r="AF12" s="510" t="s">
        <v>0</v>
      </c>
      <c r="AG12" s="659"/>
      <c r="AH12" s="573"/>
      <c r="AI12" s="418"/>
      <c r="AJ12" s="413">
        <v>8</v>
      </c>
      <c r="AK12" s="498" t="s">
        <v>12</v>
      </c>
      <c r="AL12" s="472" t="s">
        <v>1632</v>
      </c>
      <c r="AM12" s="411" t="s">
        <v>748</v>
      </c>
      <c r="AN12" s="411" t="s">
        <v>748</v>
      </c>
      <c r="AO12" s="413">
        <v>8</v>
      </c>
      <c r="AP12" s="498" t="s">
        <v>14</v>
      </c>
      <c r="AQ12" s="627"/>
      <c r="AR12" s="411" t="s">
        <v>748</v>
      </c>
      <c r="AS12" s="411" t="s">
        <v>748</v>
      </c>
      <c r="AT12" s="782">
        <v>8</v>
      </c>
      <c r="AU12" s="783" t="s">
        <v>16</v>
      </c>
      <c r="AV12" s="784" t="s">
        <v>1066</v>
      </c>
      <c r="AW12" s="501"/>
      <c r="AX12" s="501"/>
      <c r="AY12" s="413">
        <v>8</v>
      </c>
      <c r="AZ12" s="389" t="s">
        <v>13</v>
      </c>
      <c r="BA12" s="627"/>
      <c r="BB12" s="411" t="s">
        <v>748</v>
      </c>
      <c r="BC12" s="411" t="s">
        <v>748</v>
      </c>
      <c r="BD12" s="413">
        <v>8</v>
      </c>
      <c r="BE12" s="498" t="s">
        <v>14</v>
      </c>
      <c r="BF12" s="505" t="s">
        <v>1543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0</v>
      </c>
      <c r="C13" s="761"/>
      <c r="D13" s="511"/>
      <c r="E13" s="418"/>
      <c r="F13" s="413">
        <v>9</v>
      </c>
      <c r="G13" s="389" t="s">
        <v>17</v>
      </c>
      <c r="H13" s="772" t="s">
        <v>1591</v>
      </c>
      <c r="I13" s="414" t="s">
        <v>748</v>
      </c>
      <c r="J13" s="415" t="s">
        <v>748</v>
      </c>
      <c r="K13" s="413">
        <v>9</v>
      </c>
      <c r="L13" s="498" t="s">
        <v>14</v>
      </c>
      <c r="M13" s="631"/>
      <c r="N13" s="416" t="s">
        <v>748</v>
      </c>
      <c r="O13" s="415" t="s">
        <v>748</v>
      </c>
      <c r="P13" s="417">
        <v>9</v>
      </c>
      <c r="Q13" s="497" t="s">
        <v>0</v>
      </c>
      <c r="R13" s="650"/>
      <c r="S13" s="544"/>
      <c r="T13" s="545"/>
      <c r="U13" s="413">
        <v>9</v>
      </c>
      <c r="V13" s="498" t="s">
        <v>12</v>
      </c>
      <c r="W13" s="473" t="s">
        <v>1619</v>
      </c>
      <c r="X13" s="411"/>
      <c r="Y13" s="411"/>
      <c r="Z13" s="413">
        <v>9</v>
      </c>
      <c r="AA13" s="498" t="s">
        <v>15</v>
      </c>
      <c r="AB13" s="505" t="s">
        <v>1584</v>
      </c>
      <c r="AC13" s="410" t="s">
        <v>748</v>
      </c>
      <c r="AD13" s="411"/>
      <c r="AE13" s="417">
        <v>9</v>
      </c>
      <c r="AF13" s="510" t="s">
        <v>16</v>
      </c>
      <c r="AG13" s="779" t="s">
        <v>1063</v>
      </c>
      <c r="AH13" s="418"/>
      <c r="AI13" s="418"/>
      <c r="AJ13" s="413">
        <v>9</v>
      </c>
      <c r="AK13" s="498" t="s">
        <v>13</v>
      </c>
      <c r="AL13" s="629"/>
      <c r="AM13" s="411" t="s">
        <v>748</v>
      </c>
      <c r="AN13" s="411" t="s">
        <v>748</v>
      </c>
      <c r="AO13" s="417">
        <v>9</v>
      </c>
      <c r="AP13" s="497" t="s">
        <v>15</v>
      </c>
      <c r="AQ13" s="638"/>
      <c r="AR13" s="418"/>
      <c r="AS13" s="418"/>
      <c r="AT13" s="413">
        <v>9</v>
      </c>
      <c r="AU13" s="498" t="s">
        <v>17</v>
      </c>
      <c r="AV13" s="473" t="s">
        <v>1562</v>
      </c>
      <c r="AW13" s="411"/>
      <c r="AX13" s="411"/>
      <c r="AY13" s="413">
        <v>9</v>
      </c>
      <c r="AZ13" s="389" t="s">
        <v>14</v>
      </c>
      <c r="BA13" s="633"/>
      <c r="BB13" s="411" t="s">
        <v>748</v>
      </c>
      <c r="BC13" s="411" t="s">
        <v>748</v>
      </c>
      <c r="BD13" s="417">
        <v>9</v>
      </c>
      <c r="BE13" s="497" t="s">
        <v>15</v>
      </c>
      <c r="BF13" s="638"/>
      <c r="BG13" s="418"/>
      <c r="BH13" s="418"/>
      <c r="BI13" s="361"/>
      <c r="BJ13" s="361"/>
    </row>
    <row r="14" spans="1:62" ht="65.099999999999994" customHeight="1">
      <c r="A14" s="608">
        <v>10</v>
      </c>
      <c r="B14" s="389" t="s">
        <v>16</v>
      </c>
      <c r="C14" s="633" t="s">
        <v>1586</v>
      </c>
      <c r="D14" s="416" t="s">
        <v>748</v>
      </c>
      <c r="E14" s="411" t="s">
        <v>748</v>
      </c>
      <c r="F14" s="413">
        <v>10</v>
      </c>
      <c r="G14" s="389" t="s">
        <v>12</v>
      </c>
      <c r="H14" s="478" t="s">
        <v>1194</v>
      </c>
      <c r="I14" s="414" t="s">
        <v>748</v>
      </c>
      <c r="J14" s="415" t="s">
        <v>748</v>
      </c>
      <c r="K14" s="417">
        <v>10</v>
      </c>
      <c r="L14" s="497" t="s">
        <v>15</v>
      </c>
      <c r="M14" s="664"/>
      <c r="N14" s="511"/>
      <c r="O14" s="545"/>
      <c r="P14" s="413">
        <v>10</v>
      </c>
      <c r="Q14" s="498" t="s">
        <v>16</v>
      </c>
      <c r="R14" s="790" t="s">
        <v>1516</v>
      </c>
      <c r="S14" s="414" t="s">
        <v>748</v>
      </c>
      <c r="T14" s="415" t="s">
        <v>748</v>
      </c>
      <c r="U14" s="413">
        <v>10</v>
      </c>
      <c r="V14" s="498" t="s">
        <v>13</v>
      </c>
      <c r="W14" s="473" t="s">
        <v>1620</v>
      </c>
      <c r="X14" s="411"/>
      <c r="Y14" s="411"/>
      <c r="Z14" s="417">
        <v>10</v>
      </c>
      <c r="AA14" s="497" t="s">
        <v>0</v>
      </c>
      <c r="AB14" s="641"/>
      <c r="AC14" s="573"/>
      <c r="AD14" s="418"/>
      <c r="AE14" s="413">
        <v>10</v>
      </c>
      <c r="AF14" s="389" t="s">
        <v>17</v>
      </c>
      <c r="AG14" s="778" t="s">
        <v>1524</v>
      </c>
      <c r="AH14" s="416" t="s">
        <v>748</v>
      </c>
      <c r="AI14" s="411" t="s">
        <v>748</v>
      </c>
      <c r="AJ14" s="413">
        <v>10</v>
      </c>
      <c r="AK14" s="498" t="s">
        <v>14</v>
      </c>
      <c r="AL14" s="627"/>
      <c r="AM14" s="411" t="s">
        <v>748</v>
      </c>
      <c r="AN14" s="411" t="s">
        <v>748</v>
      </c>
      <c r="AO14" s="417">
        <v>10</v>
      </c>
      <c r="AP14" s="497" t="s">
        <v>0</v>
      </c>
      <c r="AQ14" s="638"/>
      <c r="AR14" s="418"/>
      <c r="AS14" s="418"/>
      <c r="AT14" s="413">
        <v>10</v>
      </c>
      <c r="AU14" s="498" t="s">
        <v>12</v>
      </c>
      <c r="AV14" s="627"/>
      <c r="AW14" s="411"/>
      <c r="AX14" s="411"/>
      <c r="AY14" s="417">
        <v>10</v>
      </c>
      <c r="AZ14" s="510" t="s">
        <v>15</v>
      </c>
      <c r="BA14" s="638"/>
      <c r="BB14" s="418"/>
      <c r="BC14" s="418"/>
      <c r="BD14" s="417">
        <v>10</v>
      </c>
      <c r="BE14" s="497" t="s">
        <v>0</v>
      </c>
      <c r="BF14" s="638"/>
      <c r="BG14" s="418"/>
      <c r="BH14" s="418"/>
      <c r="BI14" s="361"/>
      <c r="BJ14" s="361"/>
    </row>
    <row r="15" spans="1:62" ht="65.099999999999994" customHeight="1">
      <c r="A15" s="608">
        <v>11</v>
      </c>
      <c r="B15" s="389" t="s">
        <v>17</v>
      </c>
      <c r="C15" s="670" t="s">
        <v>1587</v>
      </c>
      <c r="D15" s="416" t="s">
        <v>748</v>
      </c>
      <c r="E15" s="411" t="s">
        <v>748</v>
      </c>
      <c r="F15" s="413">
        <v>11</v>
      </c>
      <c r="G15" s="389" t="s">
        <v>13</v>
      </c>
      <c r="H15" s="532" t="s">
        <v>1592</v>
      </c>
      <c r="I15" s="414" t="s">
        <v>757</v>
      </c>
      <c r="J15" s="415" t="s">
        <v>757</v>
      </c>
      <c r="K15" s="417">
        <v>11</v>
      </c>
      <c r="L15" s="497" t="s">
        <v>0</v>
      </c>
      <c r="M15" s="638"/>
      <c r="N15" s="511"/>
      <c r="O15" s="545"/>
      <c r="P15" s="413">
        <v>11</v>
      </c>
      <c r="Q15" s="498" t="s">
        <v>17</v>
      </c>
      <c r="R15" s="472" t="s">
        <v>952</v>
      </c>
      <c r="S15" s="414" t="s">
        <v>748</v>
      </c>
      <c r="T15" s="415" t="s">
        <v>748</v>
      </c>
      <c r="U15" s="417">
        <v>11</v>
      </c>
      <c r="V15" s="497" t="s">
        <v>14</v>
      </c>
      <c r="W15" s="470" t="s">
        <v>1532</v>
      </c>
      <c r="X15" s="418"/>
      <c r="Y15" s="418"/>
      <c r="Z15" s="417">
        <v>11</v>
      </c>
      <c r="AA15" s="497" t="s">
        <v>16</v>
      </c>
      <c r="AB15" s="543" t="s">
        <v>1086</v>
      </c>
      <c r="AC15" s="418"/>
      <c r="AD15" s="418"/>
      <c r="AE15" s="413">
        <v>11</v>
      </c>
      <c r="AF15" s="389" t="s">
        <v>12</v>
      </c>
      <c r="AG15" s="633" t="s">
        <v>1627</v>
      </c>
      <c r="AH15" s="416" t="s">
        <v>748</v>
      </c>
      <c r="AI15" s="411" t="s">
        <v>748</v>
      </c>
      <c r="AJ15" s="417">
        <v>11</v>
      </c>
      <c r="AK15" s="497" t="s">
        <v>15</v>
      </c>
      <c r="AL15" s="638"/>
      <c r="AM15" s="418"/>
      <c r="AN15" s="418"/>
      <c r="AO15" s="413">
        <v>11</v>
      </c>
      <c r="AP15" s="498" t="s">
        <v>16</v>
      </c>
      <c r="AQ15" s="477" t="s">
        <v>1265</v>
      </c>
      <c r="AR15" s="411" t="s">
        <v>748</v>
      </c>
      <c r="AS15" s="411" t="s">
        <v>748</v>
      </c>
      <c r="AT15" s="413">
        <v>11</v>
      </c>
      <c r="AU15" s="498" t="s">
        <v>13</v>
      </c>
      <c r="AV15" s="473" t="s">
        <v>786</v>
      </c>
      <c r="AW15" s="411"/>
      <c r="AX15" s="411"/>
      <c r="AY15" s="417">
        <v>11</v>
      </c>
      <c r="AZ15" s="510" t="s">
        <v>0</v>
      </c>
      <c r="BA15" s="470" t="s">
        <v>646</v>
      </c>
      <c r="BB15" s="418"/>
      <c r="BC15" s="418"/>
      <c r="BD15" s="413">
        <v>11</v>
      </c>
      <c r="BE15" s="498" t="s">
        <v>16</v>
      </c>
      <c r="BF15" s="471" t="s">
        <v>1554</v>
      </c>
      <c r="BG15" s="411" t="s">
        <v>748</v>
      </c>
      <c r="BH15" s="411" t="s">
        <v>748</v>
      </c>
      <c r="BI15" s="361"/>
      <c r="BJ15" s="361"/>
    </row>
    <row r="16" spans="1:62" ht="65.099999999999994" customHeight="1">
      <c r="A16" s="608">
        <v>12</v>
      </c>
      <c r="B16" s="389" t="s">
        <v>12</v>
      </c>
      <c r="C16" s="461" t="s">
        <v>1527</v>
      </c>
      <c r="D16" s="416" t="s">
        <v>748</v>
      </c>
      <c r="E16" s="411" t="s">
        <v>748</v>
      </c>
      <c r="F16" s="413">
        <v>12</v>
      </c>
      <c r="G16" s="389" t="s">
        <v>14</v>
      </c>
      <c r="H16" s="627" t="s">
        <v>1593</v>
      </c>
      <c r="I16" s="414" t="s">
        <v>757</v>
      </c>
      <c r="J16" s="415" t="s">
        <v>757</v>
      </c>
      <c r="K16" s="413">
        <v>12</v>
      </c>
      <c r="L16" s="498" t="s">
        <v>16</v>
      </c>
      <c r="M16" s="476" t="s">
        <v>1454</v>
      </c>
      <c r="N16" s="414" t="s">
        <v>748</v>
      </c>
      <c r="O16" s="710" t="s">
        <v>748</v>
      </c>
      <c r="P16" s="413">
        <v>12</v>
      </c>
      <c r="Q16" s="498" t="s">
        <v>12</v>
      </c>
      <c r="R16" s="774" t="s">
        <v>1610</v>
      </c>
      <c r="S16" s="414" t="s">
        <v>748</v>
      </c>
      <c r="T16" s="415" t="s">
        <v>748</v>
      </c>
      <c r="U16" s="417">
        <v>12</v>
      </c>
      <c r="V16" s="497" t="s">
        <v>15</v>
      </c>
      <c r="W16" s="638"/>
      <c r="X16" s="418"/>
      <c r="Y16" s="418"/>
      <c r="Z16" s="413">
        <v>12</v>
      </c>
      <c r="AA16" s="498" t="s">
        <v>17</v>
      </c>
      <c r="AB16" s="631"/>
      <c r="AC16" s="411" t="s">
        <v>748</v>
      </c>
      <c r="AD16" s="411" t="s">
        <v>748</v>
      </c>
      <c r="AE16" s="413">
        <v>12</v>
      </c>
      <c r="AF16" s="389" t="s">
        <v>13</v>
      </c>
      <c r="AG16" s="471" t="s">
        <v>1546</v>
      </c>
      <c r="AH16" s="411" t="s">
        <v>757</v>
      </c>
      <c r="AI16" s="411" t="s">
        <v>757</v>
      </c>
      <c r="AJ16" s="417">
        <v>12</v>
      </c>
      <c r="AK16" s="497" t="s">
        <v>0</v>
      </c>
      <c r="AL16" s="661"/>
      <c r="AM16" s="418"/>
      <c r="AN16" s="418"/>
      <c r="AO16" s="413">
        <v>12</v>
      </c>
      <c r="AP16" s="498" t="s">
        <v>17</v>
      </c>
      <c r="AQ16" s="644"/>
      <c r="AR16" s="411" t="s">
        <v>748</v>
      </c>
      <c r="AS16" s="411" t="s">
        <v>748</v>
      </c>
      <c r="AT16" s="413">
        <v>12</v>
      </c>
      <c r="AU16" s="498" t="s">
        <v>14</v>
      </c>
      <c r="AV16" s="473" t="s">
        <v>1504</v>
      </c>
      <c r="AW16" s="411" t="s">
        <v>748</v>
      </c>
      <c r="AX16" s="411" t="s">
        <v>748</v>
      </c>
      <c r="AY16" s="417">
        <v>12</v>
      </c>
      <c r="AZ16" s="510" t="s">
        <v>16</v>
      </c>
      <c r="BA16" s="470" t="s">
        <v>877</v>
      </c>
      <c r="BB16" s="418"/>
      <c r="BC16" s="418"/>
      <c r="BD16" s="413">
        <v>12</v>
      </c>
      <c r="BE16" s="498" t="s">
        <v>17</v>
      </c>
      <c r="BF16" s="647"/>
      <c r="BG16" s="411" t="s">
        <v>748</v>
      </c>
      <c r="BH16" s="411" t="s">
        <v>748</v>
      </c>
      <c r="BI16" s="361"/>
      <c r="BJ16" s="361"/>
    </row>
    <row r="17" spans="1:62" ht="65.099999999999994" customHeight="1">
      <c r="A17" s="608">
        <v>13</v>
      </c>
      <c r="B17" s="389" t="s">
        <v>13</v>
      </c>
      <c r="C17" s="770" t="s">
        <v>1588</v>
      </c>
      <c r="D17" s="416" t="s">
        <v>748</v>
      </c>
      <c r="E17" s="411" t="s">
        <v>748</v>
      </c>
      <c r="F17" s="417">
        <v>13</v>
      </c>
      <c r="G17" s="510" t="s">
        <v>15</v>
      </c>
      <c r="H17" s="470" t="s">
        <v>1514</v>
      </c>
      <c r="I17" s="544"/>
      <c r="J17" s="545"/>
      <c r="K17" s="413">
        <v>13</v>
      </c>
      <c r="L17" s="498" t="s">
        <v>17</v>
      </c>
      <c r="M17" s="631" t="s">
        <v>1555</v>
      </c>
      <c r="N17" s="414" t="s">
        <v>748</v>
      </c>
      <c r="O17" s="710" t="s">
        <v>748</v>
      </c>
      <c r="P17" s="413">
        <v>13</v>
      </c>
      <c r="Q17" s="498" t="s">
        <v>13</v>
      </c>
      <c r="R17" s="629" t="s">
        <v>1078</v>
      </c>
      <c r="S17" s="414" t="s">
        <v>748</v>
      </c>
      <c r="T17" s="415" t="s">
        <v>748</v>
      </c>
      <c r="U17" s="417">
        <v>13</v>
      </c>
      <c r="V17" s="497" t="s">
        <v>0</v>
      </c>
      <c r="W17" s="638"/>
      <c r="X17" s="418"/>
      <c r="Y17" s="418"/>
      <c r="Z17" s="413">
        <v>13</v>
      </c>
      <c r="AA17" s="498" t="s">
        <v>12</v>
      </c>
      <c r="AB17" s="472" t="s">
        <v>1499</v>
      </c>
      <c r="AC17" s="411" t="s">
        <v>748</v>
      </c>
      <c r="AD17" s="411" t="s">
        <v>748</v>
      </c>
      <c r="AE17" s="413">
        <v>13</v>
      </c>
      <c r="AF17" s="389" t="s">
        <v>14</v>
      </c>
      <c r="AG17" s="473" t="s">
        <v>1628</v>
      </c>
      <c r="AH17" s="411" t="s">
        <v>757</v>
      </c>
      <c r="AI17" s="411" t="s">
        <v>757</v>
      </c>
      <c r="AJ17" s="413">
        <v>13</v>
      </c>
      <c r="AK17" s="498" t="s">
        <v>16</v>
      </c>
      <c r="AL17" s="476" t="s">
        <v>1059</v>
      </c>
      <c r="AM17" s="411" t="s">
        <v>748</v>
      </c>
      <c r="AN17" s="411" t="s">
        <v>748</v>
      </c>
      <c r="AO17" s="413">
        <v>13</v>
      </c>
      <c r="AP17" s="498" t="s">
        <v>12</v>
      </c>
      <c r="AQ17" s="627" t="s">
        <v>1636</v>
      </c>
      <c r="AR17" s="411" t="s">
        <v>748</v>
      </c>
      <c r="AS17" s="411" t="s">
        <v>748</v>
      </c>
      <c r="AT17" s="417">
        <v>13</v>
      </c>
      <c r="AU17" s="497" t="s">
        <v>15</v>
      </c>
      <c r="AV17" s="664"/>
      <c r="AW17" s="418"/>
      <c r="AX17" s="418"/>
      <c r="AY17" s="413">
        <v>13</v>
      </c>
      <c r="AZ17" s="389" t="s">
        <v>17</v>
      </c>
      <c r="BA17" s="629" t="s">
        <v>1640</v>
      </c>
      <c r="BB17" s="411" t="s">
        <v>748</v>
      </c>
      <c r="BC17" s="411" t="s">
        <v>748</v>
      </c>
      <c r="BD17" s="413">
        <v>13</v>
      </c>
      <c r="BE17" s="498" t="s">
        <v>12</v>
      </c>
      <c r="BF17" s="627"/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14</v>
      </c>
      <c r="B18" s="389" t="s">
        <v>14</v>
      </c>
      <c r="C18" s="706" t="s">
        <v>1589</v>
      </c>
      <c r="D18" s="416" t="s">
        <v>748</v>
      </c>
      <c r="E18" s="411" t="s">
        <v>748</v>
      </c>
      <c r="F18" s="417">
        <v>14</v>
      </c>
      <c r="G18" s="510" t="s">
        <v>0</v>
      </c>
      <c r="H18" s="640"/>
      <c r="I18" s="544"/>
      <c r="J18" s="545"/>
      <c r="K18" s="413">
        <v>14</v>
      </c>
      <c r="L18" s="498" t="s">
        <v>12</v>
      </c>
      <c r="M18" s="705" t="s">
        <v>1603</v>
      </c>
      <c r="N18" s="414" t="s">
        <v>748</v>
      </c>
      <c r="O18" s="415" t="s">
        <v>748</v>
      </c>
      <c r="P18" s="413">
        <v>14</v>
      </c>
      <c r="Q18" s="498" t="s">
        <v>14</v>
      </c>
      <c r="R18" s="473" t="s">
        <v>1611</v>
      </c>
      <c r="S18" s="411" t="s">
        <v>748</v>
      </c>
      <c r="T18" s="411" t="s">
        <v>748</v>
      </c>
      <c r="U18" s="413">
        <v>14</v>
      </c>
      <c r="V18" s="498" t="s">
        <v>16</v>
      </c>
      <c r="W18" s="627"/>
      <c r="X18" s="411"/>
      <c r="Y18" s="411"/>
      <c r="Z18" s="413">
        <v>14</v>
      </c>
      <c r="AA18" s="498" t="s">
        <v>13</v>
      </c>
      <c r="AB18" s="547" t="s">
        <v>1577</v>
      </c>
      <c r="AC18" s="411" t="s">
        <v>748</v>
      </c>
      <c r="AD18" s="411" t="s">
        <v>748</v>
      </c>
      <c r="AE18" s="417">
        <v>14</v>
      </c>
      <c r="AF18" s="510" t="s">
        <v>15</v>
      </c>
      <c r="AG18" s="638"/>
      <c r="AH18" s="418"/>
      <c r="AI18" s="418"/>
      <c r="AJ18" s="413">
        <v>14</v>
      </c>
      <c r="AK18" s="498" t="s">
        <v>17</v>
      </c>
      <c r="AL18" s="657" t="s">
        <v>1552</v>
      </c>
      <c r="AM18" s="411" t="s">
        <v>748</v>
      </c>
      <c r="AN18" s="411" t="s">
        <v>748</v>
      </c>
      <c r="AO18" s="413">
        <v>14</v>
      </c>
      <c r="AP18" s="498" t="s">
        <v>13</v>
      </c>
      <c r="AQ18" s="461" t="s">
        <v>1545</v>
      </c>
      <c r="AR18" s="411" t="s">
        <v>748</v>
      </c>
      <c r="AS18" s="411" t="s">
        <v>748</v>
      </c>
      <c r="AT18" s="417">
        <v>14</v>
      </c>
      <c r="AU18" s="497" t="s">
        <v>0</v>
      </c>
      <c r="AV18" s="638"/>
      <c r="AW18" s="418"/>
      <c r="AX18" s="418"/>
      <c r="AY18" s="413">
        <v>14</v>
      </c>
      <c r="AZ18" s="389" t="s">
        <v>12</v>
      </c>
      <c r="BA18" s="476" t="s">
        <v>1641</v>
      </c>
      <c r="BB18" s="411" t="s">
        <v>748</v>
      </c>
      <c r="BC18" s="411" t="s">
        <v>748</v>
      </c>
      <c r="BD18" s="413">
        <v>14</v>
      </c>
      <c r="BE18" s="498" t="s">
        <v>13</v>
      </c>
      <c r="BF18" s="627"/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6">
        <v>15</v>
      </c>
      <c r="B19" s="510" t="s">
        <v>15</v>
      </c>
      <c r="C19" s="664"/>
      <c r="D19" s="511"/>
      <c r="E19" s="418"/>
      <c r="F19" s="413">
        <v>15</v>
      </c>
      <c r="G19" s="389" t="s">
        <v>16</v>
      </c>
      <c r="H19" s="773" t="s">
        <v>1594</v>
      </c>
      <c r="I19" s="414" t="s">
        <v>748</v>
      </c>
      <c r="J19" s="415" t="s">
        <v>748</v>
      </c>
      <c r="K19" s="413">
        <v>15</v>
      </c>
      <c r="L19" s="498" t="s">
        <v>13</v>
      </c>
      <c r="M19" s="633" t="s">
        <v>1604</v>
      </c>
      <c r="N19" s="414" t="s">
        <v>748</v>
      </c>
      <c r="O19" s="415" t="s">
        <v>748</v>
      </c>
      <c r="P19" s="417">
        <v>15</v>
      </c>
      <c r="Q19" s="497" t="s">
        <v>15</v>
      </c>
      <c r="R19" s="638" t="s">
        <v>1612</v>
      </c>
      <c r="S19" s="418"/>
      <c r="T19" s="418"/>
      <c r="U19" s="413">
        <v>15</v>
      </c>
      <c r="V19" s="498" t="s">
        <v>17</v>
      </c>
      <c r="W19" s="627"/>
      <c r="X19" s="411"/>
      <c r="Y19" s="411"/>
      <c r="Z19" s="413">
        <v>15</v>
      </c>
      <c r="AA19" s="498" t="s">
        <v>14</v>
      </c>
      <c r="AB19" s="627"/>
      <c r="AC19" s="411" t="s">
        <v>748</v>
      </c>
      <c r="AD19" s="411" t="s">
        <v>748</v>
      </c>
      <c r="AE19" s="417">
        <v>15</v>
      </c>
      <c r="AF19" s="510" t="s">
        <v>0</v>
      </c>
      <c r="AG19" s="634"/>
      <c r="AH19" s="418"/>
      <c r="AI19" s="418"/>
      <c r="AJ19" s="413">
        <v>15</v>
      </c>
      <c r="AK19" s="498" t="s">
        <v>12</v>
      </c>
      <c r="AL19" s="703" t="s">
        <v>1633</v>
      </c>
      <c r="AM19" s="411" t="s">
        <v>748</v>
      </c>
      <c r="AN19" s="411" t="s">
        <v>748</v>
      </c>
      <c r="AO19" s="413">
        <v>15</v>
      </c>
      <c r="AP19" s="498" t="s">
        <v>14</v>
      </c>
      <c r="AQ19" s="627" t="s">
        <v>1544</v>
      </c>
      <c r="AR19" s="411" t="s">
        <v>748</v>
      </c>
      <c r="AS19" s="411" t="s">
        <v>748</v>
      </c>
      <c r="AT19" s="413">
        <v>15</v>
      </c>
      <c r="AU19" s="498" t="s">
        <v>16</v>
      </c>
      <c r="AV19" s="505" t="s">
        <v>1541</v>
      </c>
      <c r="AW19" s="411" t="s">
        <v>748</v>
      </c>
      <c r="AX19" s="411" t="s">
        <v>748</v>
      </c>
      <c r="AY19" s="413">
        <v>15</v>
      </c>
      <c r="AZ19" s="389" t="s">
        <v>13</v>
      </c>
      <c r="BA19" s="708" t="s">
        <v>1585</v>
      </c>
      <c r="BB19" s="411" t="s">
        <v>748</v>
      </c>
      <c r="BC19" s="411" t="s">
        <v>748</v>
      </c>
      <c r="BD19" s="413">
        <v>15</v>
      </c>
      <c r="BE19" s="498" t="s">
        <v>14</v>
      </c>
      <c r="BF19" s="473" t="s">
        <v>1513</v>
      </c>
      <c r="BG19" s="411" t="s">
        <v>748</v>
      </c>
      <c r="BH19" s="411"/>
      <c r="BI19" s="361"/>
      <c r="BJ19" s="361"/>
    </row>
    <row r="20" spans="1:62" ht="65.099999999999994" customHeight="1">
      <c r="A20" s="606">
        <v>16</v>
      </c>
      <c r="B20" s="510" t="s">
        <v>0</v>
      </c>
      <c r="C20" s="634"/>
      <c r="D20" s="511"/>
      <c r="E20" s="418"/>
      <c r="F20" s="413">
        <v>16</v>
      </c>
      <c r="G20" s="389" t="s">
        <v>17</v>
      </c>
      <c r="H20" s="777" t="s">
        <v>1595</v>
      </c>
      <c r="I20" s="414" t="s">
        <v>748</v>
      </c>
      <c r="J20" s="415" t="s">
        <v>748</v>
      </c>
      <c r="K20" s="413">
        <v>16</v>
      </c>
      <c r="L20" s="498" t="s">
        <v>14</v>
      </c>
      <c r="M20" s="633"/>
      <c r="N20" s="414" t="s">
        <v>748</v>
      </c>
      <c r="O20" s="415" t="s">
        <v>748</v>
      </c>
      <c r="P20" s="417">
        <v>16</v>
      </c>
      <c r="Q20" s="497" t="s">
        <v>0</v>
      </c>
      <c r="R20" s="535" t="s">
        <v>1496</v>
      </c>
      <c r="S20" s="418"/>
      <c r="T20" s="418"/>
      <c r="U20" s="413">
        <v>16</v>
      </c>
      <c r="V20" s="498" t="s">
        <v>12</v>
      </c>
      <c r="W20" s="627"/>
      <c r="X20" s="411"/>
      <c r="Y20" s="411"/>
      <c r="Z20" s="417">
        <v>16</v>
      </c>
      <c r="AA20" s="497" t="s">
        <v>15</v>
      </c>
      <c r="AB20" s="638"/>
      <c r="AC20" s="418"/>
      <c r="AD20" s="418"/>
      <c r="AE20" s="413">
        <v>16</v>
      </c>
      <c r="AF20" s="389" t="s">
        <v>16</v>
      </c>
      <c r="AG20" s="476" t="s">
        <v>1557</v>
      </c>
      <c r="AH20" s="411" t="s">
        <v>748</v>
      </c>
      <c r="AI20" s="411" t="s">
        <v>748</v>
      </c>
      <c r="AJ20" s="413">
        <v>16</v>
      </c>
      <c r="AK20" s="498" t="s">
        <v>13</v>
      </c>
      <c r="AL20" s="792" t="s">
        <v>1568</v>
      </c>
      <c r="AM20" s="411" t="s">
        <v>748</v>
      </c>
      <c r="AN20" s="411" t="s">
        <v>748</v>
      </c>
      <c r="AO20" s="417">
        <v>16</v>
      </c>
      <c r="AP20" s="497" t="s">
        <v>15</v>
      </c>
      <c r="AQ20" s="638"/>
      <c r="AR20" s="418"/>
      <c r="AS20" s="418"/>
      <c r="AT20" s="413">
        <v>16</v>
      </c>
      <c r="AU20" s="498" t="s">
        <v>17</v>
      </c>
      <c r="AV20" s="671" t="s">
        <v>1540</v>
      </c>
      <c r="AW20" s="416" t="s">
        <v>748</v>
      </c>
      <c r="AX20" s="411" t="s">
        <v>748</v>
      </c>
      <c r="AY20" s="413">
        <v>16</v>
      </c>
      <c r="AZ20" s="389" t="s">
        <v>14</v>
      </c>
      <c r="BA20" s="633"/>
      <c r="BB20" s="411" t="s">
        <v>748</v>
      </c>
      <c r="BC20" s="411" t="s">
        <v>748</v>
      </c>
      <c r="BD20" s="417">
        <v>16</v>
      </c>
      <c r="BE20" s="497" t="s">
        <v>15</v>
      </c>
      <c r="BF20" s="638"/>
      <c r="BG20" s="418"/>
      <c r="BH20" s="418"/>
      <c r="BI20" s="361"/>
      <c r="BJ20" s="361"/>
    </row>
    <row r="21" spans="1:62" ht="65.099999999999994" customHeight="1">
      <c r="A21" s="608">
        <v>17</v>
      </c>
      <c r="B21" s="389" t="s">
        <v>16</v>
      </c>
      <c r="C21" s="475" t="s">
        <v>1493</v>
      </c>
      <c r="D21" s="416" t="s">
        <v>748</v>
      </c>
      <c r="E21" s="411" t="s">
        <v>748</v>
      </c>
      <c r="F21" s="413">
        <v>17</v>
      </c>
      <c r="G21" s="389" t="s">
        <v>12</v>
      </c>
      <c r="H21" s="505" t="s">
        <v>1410</v>
      </c>
      <c r="I21" s="414" t="s">
        <v>748</v>
      </c>
      <c r="J21" s="415" t="s">
        <v>748</v>
      </c>
      <c r="K21" s="417">
        <v>17</v>
      </c>
      <c r="L21" s="497" t="s">
        <v>15</v>
      </c>
      <c r="M21" s="638"/>
      <c r="N21" s="544"/>
      <c r="O21" s="545"/>
      <c r="P21" s="417">
        <v>17</v>
      </c>
      <c r="Q21" s="497" t="s">
        <v>16</v>
      </c>
      <c r="R21" s="634" t="s">
        <v>1551</v>
      </c>
      <c r="S21" s="563"/>
      <c r="T21" s="564"/>
      <c r="U21" s="413">
        <v>17</v>
      </c>
      <c r="V21" s="498" t="s">
        <v>13</v>
      </c>
      <c r="W21" s="627"/>
      <c r="X21" s="411"/>
      <c r="Y21" s="411"/>
      <c r="Z21" s="417">
        <v>17</v>
      </c>
      <c r="AA21" s="497" t="s">
        <v>0</v>
      </c>
      <c r="AB21" s="638"/>
      <c r="AC21" s="418"/>
      <c r="AD21" s="418"/>
      <c r="AE21" s="413">
        <v>17</v>
      </c>
      <c r="AF21" s="389" t="s">
        <v>17</v>
      </c>
      <c r="AG21" s="472" t="s">
        <v>1038</v>
      </c>
      <c r="AH21" s="411" t="s">
        <v>748</v>
      </c>
      <c r="AI21" s="411" t="s">
        <v>748</v>
      </c>
      <c r="AJ21" s="413">
        <v>17</v>
      </c>
      <c r="AK21" s="498" t="s">
        <v>14</v>
      </c>
      <c r="AL21" s="472" t="s">
        <v>1567</v>
      </c>
      <c r="AM21" s="411" t="s">
        <v>748</v>
      </c>
      <c r="AN21" s="411" t="s">
        <v>748</v>
      </c>
      <c r="AO21" s="417">
        <v>17</v>
      </c>
      <c r="AP21" s="497" t="s">
        <v>0</v>
      </c>
      <c r="AQ21" s="638"/>
      <c r="AR21" s="418"/>
      <c r="AS21" s="418"/>
      <c r="AT21" s="413">
        <v>17</v>
      </c>
      <c r="AU21" s="498" t="s">
        <v>12</v>
      </c>
      <c r="AV21" s="631"/>
      <c r="AW21" s="416" t="s">
        <v>748</v>
      </c>
      <c r="AX21" s="411" t="s">
        <v>748</v>
      </c>
      <c r="AY21" s="417">
        <v>17</v>
      </c>
      <c r="AZ21" s="510" t="s">
        <v>15</v>
      </c>
      <c r="BA21" s="638"/>
      <c r="BB21" s="418"/>
      <c r="BC21" s="418"/>
      <c r="BD21" s="417">
        <v>17</v>
      </c>
      <c r="BE21" s="497" t="s">
        <v>0</v>
      </c>
      <c r="BF21" s="638"/>
      <c r="BG21" s="418"/>
      <c r="BH21" s="418"/>
      <c r="BI21" s="361"/>
      <c r="BJ21" s="361"/>
    </row>
    <row r="22" spans="1:62" ht="65.099999999999994" customHeight="1">
      <c r="A22" s="608">
        <v>18</v>
      </c>
      <c r="B22" s="389" t="s">
        <v>17</v>
      </c>
      <c r="C22" s="530" t="s">
        <v>1503</v>
      </c>
      <c r="D22" s="416" t="s">
        <v>748</v>
      </c>
      <c r="E22" s="411" t="s">
        <v>748</v>
      </c>
      <c r="F22" s="413">
        <v>18</v>
      </c>
      <c r="G22" s="389" t="s">
        <v>13</v>
      </c>
      <c r="H22" s="738" t="s">
        <v>1596</v>
      </c>
      <c r="I22" s="416" t="s">
        <v>748</v>
      </c>
      <c r="J22" s="416" t="s">
        <v>748</v>
      </c>
      <c r="K22" s="417">
        <v>18</v>
      </c>
      <c r="L22" s="497" t="s">
        <v>0</v>
      </c>
      <c r="M22" s="641"/>
      <c r="N22" s="544"/>
      <c r="O22" s="545"/>
      <c r="P22" s="413">
        <v>18</v>
      </c>
      <c r="Q22" s="498" t="s">
        <v>17</v>
      </c>
      <c r="R22" s="472" t="s">
        <v>1454</v>
      </c>
      <c r="S22" s="414" t="s">
        <v>748</v>
      </c>
      <c r="T22" s="415" t="s">
        <v>748</v>
      </c>
      <c r="U22" s="413">
        <v>18</v>
      </c>
      <c r="V22" s="498" t="s">
        <v>14</v>
      </c>
      <c r="W22" s="473" t="s">
        <v>1509</v>
      </c>
      <c r="X22" s="411"/>
      <c r="Y22" s="411"/>
      <c r="Z22" s="417">
        <v>18</v>
      </c>
      <c r="AA22" s="497" t="s">
        <v>16</v>
      </c>
      <c r="AB22" s="470" t="s">
        <v>1062</v>
      </c>
      <c r="AC22" s="418"/>
      <c r="AD22" s="418"/>
      <c r="AE22" s="413">
        <v>18</v>
      </c>
      <c r="AF22" s="389" t="s">
        <v>12</v>
      </c>
      <c r="AG22" s="476" t="s">
        <v>1566</v>
      </c>
      <c r="AH22" s="411" t="s">
        <v>748</v>
      </c>
      <c r="AI22" s="411" t="s">
        <v>748</v>
      </c>
      <c r="AJ22" s="417">
        <v>18</v>
      </c>
      <c r="AK22" s="497" t="s">
        <v>15</v>
      </c>
      <c r="AL22" s="638"/>
      <c r="AM22" s="418"/>
      <c r="AN22" s="418"/>
      <c r="AO22" s="413">
        <v>18</v>
      </c>
      <c r="AP22" s="498" t="s">
        <v>16</v>
      </c>
      <c r="AQ22" s="787" t="s">
        <v>1454</v>
      </c>
      <c r="AR22" s="411" t="s">
        <v>748</v>
      </c>
      <c r="AS22" s="411" t="s">
        <v>748</v>
      </c>
      <c r="AT22" s="413">
        <v>18</v>
      </c>
      <c r="AU22" s="498" t="s">
        <v>13</v>
      </c>
      <c r="AV22" s="631"/>
      <c r="AW22" s="416" t="s">
        <v>748</v>
      </c>
      <c r="AX22" s="411" t="s">
        <v>748</v>
      </c>
      <c r="AY22" s="417">
        <v>18</v>
      </c>
      <c r="AZ22" s="510" t="s">
        <v>0</v>
      </c>
      <c r="BA22" s="651"/>
      <c r="BB22" s="418"/>
      <c r="BC22" s="418"/>
      <c r="BD22" s="413">
        <v>18</v>
      </c>
      <c r="BE22" s="498" t="s">
        <v>16</v>
      </c>
      <c r="BF22" s="473" t="s">
        <v>1553</v>
      </c>
      <c r="BG22" s="411" t="s">
        <v>748</v>
      </c>
      <c r="BH22" s="411" t="s">
        <v>748</v>
      </c>
      <c r="BI22" s="361"/>
      <c r="BJ22" s="361"/>
    </row>
    <row r="23" spans="1:62" ht="65.099999999999994" customHeight="1">
      <c r="A23" s="608">
        <v>19</v>
      </c>
      <c r="B23" s="389" t="s">
        <v>12</v>
      </c>
      <c r="C23" s="530" t="s">
        <v>1574</v>
      </c>
      <c r="D23" s="416" t="s">
        <v>748</v>
      </c>
      <c r="E23" s="411" t="s">
        <v>748</v>
      </c>
      <c r="F23" s="413">
        <v>19</v>
      </c>
      <c r="G23" s="389" t="s">
        <v>14</v>
      </c>
      <c r="H23" s="738"/>
      <c r="I23" s="416" t="s">
        <v>748</v>
      </c>
      <c r="J23" s="416" t="s">
        <v>748</v>
      </c>
      <c r="K23" s="413">
        <v>19</v>
      </c>
      <c r="L23" s="498" t="s">
        <v>16</v>
      </c>
      <c r="M23" s="629"/>
      <c r="N23" s="414" t="s">
        <v>748</v>
      </c>
      <c r="O23" s="415" t="s">
        <v>748</v>
      </c>
      <c r="P23" s="413">
        <v>19</v>
      </c>
      <c r="Q23" s="498" t="s">
        <v>12</v>
      </c>
      <c r="R23" s="629"/>
      <c r="S23" s="414" t="s">
        <v>748</v>
      </c>
      <c r="T23" s="415" t="s">
        <v>748</v>
      </c>
      <c r="U23" s="417">
        <v>19</v>
      </c>
      <c r="V23" s="497" t="s">
        <v>15</v>
      </c>
      <c r="W23" s="638"/>
      <c r="X23" s="418"/>
      <c r="Y23" s="418"/>
      <c r="Z23" s="413">
        <v>19</v>
      </c>
      <c r="AA23" s="498" t="s">
        <v>17</v>
      </c>
      <c r="AB23" s="473" t="s">
        <v>1553</v>
      </c>
      <c r="AC23" s="411" t="s">
        <v>748</v>
      </c>
      <c r="AD23" s="411" t="s">
        <v>748</v>
      </c>
      <c r="AE23" s="417">
        <v>19</v>
      </c>
      <c r="AF23" s="510" t="s">
        <v>13</v>
      </c>
      <c r="AG23" s="701" t="s">
        <v>1436</v>
      </c>
      <c r="AH23" s="411"/>
      <c r="AI23" s="411"/>
      <c r="AJ23" s="417">
        <v>19</v>
      </c>
      <c r="AK23" s="497" t="s">
        <v>0</v>
      </c>
      <c r="AL23" s="641"/>
      <c r="AM23" s="418"/>
      <c r="AN23" s="418"/>
      <c r="AO23" s="413">
        <v>19</v>
      </c>
      <c r="AP23" s="498" t="s">
        <v>17</v>
      </c>
      <c r="AQ23" s="644"/>
      <c r="AR23" s="411" t="s">
        <v>748</v>
      </c>
      <c r="AS23" s="411" t="s">
        <v>748</v>
      </c>
      <c r="AT23" s="413">
        <v>19</v>
      </c>
      <c r="AU23" s="498" t="s">
        <v>14</v>
      </c>
      <c r="AV23" s="627"/>
      <c r="AW23" s="416" t="s">
        <v>748</v>
      </c>
      <c r="AX23" s="411" t="s">
        <v>748</v>
      </c>
      <c r="AY23" s="413">
        <v>19</v>
      </c>
      <c r="AZ23" s="389" t="s">
        <v>16</v>
      </c>
      <c r="BA23" s="477" t="s">
        <v>1454</v>
      </c>
      <c r="BB23" s="411" t="s">
        <v>748</v>
      </c>
      <c r="BC23" s="411" t="s">
        <v>748</v>
      </c>
      <c r="BD23" s="413">
        <v>19</v>
      </c>
      <c r="BE23" s="498" t="s">
        <v>17</v>
      </c>
      <c r="BF23" s="473" t="s">
        <v>1561</v>
      </c>
      <c r="BG23" s="411" t="s">
        <v>748</v>
      </c>
      <c r="BH23" s="411" t="s">
        <v>748</v>
      </c>
      <c r="BI23" s="361"/>
      <c r="BJ23" s="361"/>
    </row>
    <row r="24" spans="1:62" ht="65.099999999999994" customHeight="1">
      <c r="A24" s="608">
        <v>20</v>
      </c>
      <c r="B24" s="389" t="s">
        <v>13</v>
      </c>
      <c r="C24" s="505" t="s">
        <v>1528</v>
      </c>
      <c r="D24" s="416" t="s">
        <v>748</v>
      </c>
      <c r="E24" s="411" t="s">
        <v>748</v>
      </c>
      <c r="F24" s="417">
        <v>20</v>
      </c>
      <c r="G24" s="510" t="s">
        <v>15</v>
      </c>
      <c r="H24" s="543" t="s">
        <v>1530</v>
      </c>
      <c r="I24" s="511"/>
      <c r="J24" s="511"/>
      <c r="K24" s="413">
        <v>20</v>
      </c>
      <c r="L24" s="498" t="s">
        <v>17</v>
      </c>
      <c r="M24" s="644" t="s">
        <v>1605</v>
      </c>
      <c r="N24" s="414" t="s">
        <v>748</v>
      </c>
      <c r="O24" s="415" t="s">
        <v>748</v>
      </c>
      <c r="P24" s="413">
        <v>20</v>
      </c>
      <c r="Q24" s="498" t="s">
        <v>13</v>
      </c>
      <c r="R24" s="644"/>
      <c r="S24" s="414" t="s">
        <v>748</v>
      </c>
      <c r="T24" s="415" t="s">
        <v>748</v>
      </c>
      <c r="U24" s="417">
        <v>20</v>
      </c>
      <c r="V24" s="497" t="s">
        <v>0</v>
      </c>
      <c r="W24" s="638"/>
      <c r="X24" s="418"/>
      <c r="Y24" s="418"/>
      <c r="Z24" s="413">
        <v>20</v>
      </c>
      <c r="AA24" s="498" t="s">
        <v>12</v>
      </c>
      <c r="AB24" s="475" t="s">
        <v>1117</v>
      </c>
      <c r="AC24" s="411" t="s">
        <v>748</v>
      </c>
      <c r="AD24" s="411" t="s">
        <v>748</v>
      </c>
      <c r="AE24" s="413">
        <v>20</v>
      </c>
      <c r="AF24" s="389" t="s">
        <v>14</v>
      </c>
      <c r="AG24" s="473" t="s">
        <v>1535</v>
      </c>
      <c r="AH24" s="411" t="s">
        <v>748</v>
      </c>
      <c r="AI24" s="411" t="s">
        <v>748</v>
      </c>
      <c r="AJ24" s="417">
        <v>20</v>
      </c>
      <c r="AK24" s="497" t="s">
        <v>16</v>
      </c>
      <c r="AL24" s="470" t="s">
        <v>647</v>
      </c>
      <c r="AM24" s="418"/>
      <c r="AN24" s="418"/>
      <c r="AO24" s="413">
        <v>20</v>
      </c>
      <c r="AP24" s="498" t="s">
        <v>12</v>
      </c>
      <c r="AQ24" s="636"/>
      <c r="AR24" s="411" t="s">
        <v>748</v>
      </c>
      <c r="AS24" s="411" t="s">
        <v>748</v>
      </c>
      <c r="AT24" s="417">
        <v>20</v>
      </c>
      <c r="AU24" s="497" t="s">
        <v>15</v>
      </c>
      <c r="AV24" s="638"/>
      <c r="AW24" s="511"/>
      <c r="AX24" s="418"/>
      <c r="AY24" s="413">
        <v>20</v>
      </c>
      <c r="AZ24" s="389" t="s">
        <v>17</v>
      </c>
      <c r="BA24" s="745"/>
      <c r="BB24" s="411" t="s">
        <v>748</v>
      </c>
      <c r="BC24" s="411" t="s">
        <v>748</v>
      </c>
      <c r="BD24" s="417">
        <v>20</v>
      </c>
      <c r="BE24" s="497" t="s">
        <v>12</v>
      </c>
      <c r="BF24" s="470" t="s">
        <v>1486</v>
      </c>
      <c r="BG24" s="418"/>
      <c r="BH24" s="418"/>
      <c r="BI24" s="361"/>
      <c r="BJ24" s="361"/>
    </row>
    <row r="25" spans="1:62" ht="65.099999999999994" customHeight="1">
      <c r="A25" s="608">
        <v>21</v>
      </c>
      <c r="B25" s="389" t="s">
        <v>14</v>
      </c>
      <c r="C25" s="505" t="s">
        <v>1590</v>
      </c>
      <c r="D25" s="416" t="s">
        <v>748</v>
      </c>
      <c r="E25" s="411" t="s">
        <v>748</v>
      </c>
      <c r="F25" s="417">
        <v>21</v>
      </c>
      <c r="G25" s="510" t="s">
        <v>0</v>
      </c>
      <c r="H25" s="641"/>
      <c r="I25" s="511"/>
      <c r="J25" s="545"/>
      <c r="K25" s="413">
        <v>21</v>
      </c>
      <c r="L25" s="498" t="s">
        <v>12</v>
      </c>
      <c r="M25" s="708"/>
      <c r="N25" s="414" t="s">
        <v>748</v>
      </c>
      <c r="O25" s="415" t="s">
        <v>748</v>
      </c>
      <c r="P25" s="413">
        <v>21</v>
      </c>
      <c r="Q25" s="498" t="s">
        <v>14</v>
      </c>
      <c r="R25" s="741" t="s">
        <v>1505</v>
      </c>
      <c r="S25" s="414" t="s">
        <v>748</v>
      </c>
      <c r="T25" s="415" t="s">
        <v>748</v>
      </c>
      <c r="U25" s="413">
        <v>21</v>
      </c>
      <c r="V25" s="498" t="s">
        <v>16</v>
      </c>
      <c r="W25" s="755"/>
      <c r="X25" s="416"/>
      <c r="Y25" s="411"/>
      <c r="Z25" s="413">
        <v>21</v>
      </c>
      <c r="AA25" s="498" t="s">
        <v>13</v>
      </c>
      <c r="AB25" s="629"/>
      <c r="AC25" s="411" t="s">
        <v>748</v>
      </c>
      <c r="AD25" s="411" t="s">
        <v>748</v>
      </c>
      <c r="AE25" s="417">
        <v>21</v>
      </c>
      <c r="AF25" s="510" t="s">
        <v>15</v>
      </c>
      <c r="AG25" s="701" t="s">
        <v>1629</v>
      </c>
      <c r="AH25" s="418"/>
      <c r="AI25" s="418"/>
      <c r="AJ25" s="413">
        <v>21</v>
      </c>
      <c r="AK25" s="498" t="s">
        <v>17</v>
      </c>
      <c r="AL25" s="475" t="s">
        <v>1553</v>
      </c>
      <c r="AM25" s="411" t="s">
        <v>748</v>
      </c>
      <c r="AN25" s="411" t="s">
        <v>748</v>
      </c>
      <c r="AO25" s="413">
        <v>21</v>
      </c>
      <c r="AP25" s="498" t="s">
        <v>13</v>
      </c>
      <c r="AQ25" s="666"/>
      <c r="AR25" s="411" t="s">
        <v>748</v>
      </c>
      <c r="AS25" s="411" t="s">
        <v>748</v>
      </c>
      <c r="AT25" s="417">
        <v>21</v>
      </c>
      <c r="AU25" s="497" t="s">
        <v>0</v>
      </c>
      <c r="AV25" s="653"/>
      <c r="AW25" s="418"/>
      <c r="AX25" s="418"/>
      <c r="AY25" s="413">
        <v>21</v>
      </c>
      <c r="AZ25" s="389" t="s">
        <v>12</v>
      </c>
      <c r="BA25" s="792" t="s">
        <v>1525</v>
      </c>
      <c r="BB25" s="411" t="s">
        <v>748</v>
      </c>
      <c r="BC25" s="411" t="s">
        <v>748</v>
      </c>
      <c r="BD25" s="413">
        <v>21</v>
      </c>
      <c r="BE25" s="498" t="s">
        <v>13</v>
      </c>
      <c r="BF25" s="627"/>
      <c r="BG25" s="411" t="s">
        <v>757</v>
      </c>
      <c r="BH25" s="411" t="s">
        <v>757</v>
      </c>
      <c r="BI25" s="361"/>
      <c r="BJ25" s="361"/>
    </row>
    <row r="26" spans="1:62" ht="65.099999999999994" customHeight="1">
      <c r="A26" s="606">
        <v>22</v>
      </c>
      <c r="B26" s="510" t="s">
        <v>15</v>
      </c>
      <c r="C26" s="701" t="s">
        <v>1529</v>
      </c>
      <c r="D26" s="511"/>
      <c r="E26" s="418"/>
      <c r="F26" s="413">
        <v>22</v>
      </c>
      <c r="G26" s="389" t="s">
        <v>16</v>
      </c>
      <c r="H26" s="756" t="s">
        <v>1597</v>
      </c>
      <c r="I26" s="414" t="s">
        <v>748</v>
      </c>
      <c r="J26" s="415" t="s">
        <v>748</v>
      </c>
      <c r="K26" s="413">
        <v>22</v>
      </c>
      <c r="L26" s="498" t="s">
        <v>13</v>
      </c>
      <c r="M26" s="633"/>
      <c r="N26" s="414" t="s">
        <v>748</v>
      </c>
      <c r="O26" s="415" t="s">
        <v>748</v>
      </c>
      <c r="P26" s="417">
        <v>22</v>
      </c>
      <c r="Q26" s="497" t="s">
        <v>15</v>
      </c>
      <c r="R26" s="562"/>
      <c r="S26" s="418"/>
      <c r="T26" s="418"/>
      <c r="U26" s="413">
        <v>22</v>
      </c>
      <c r="V26" s="498" t="s">
        <v>17</v>
      </c>
      <c r="W26" s="647"/>
      <c r="X26" s="416"/>
      <c r="Y26" s="411"/>
      <c r="Z26" s="413">
        <v>22</v>
      </c>
      <c r="AA26" s="498" t="s">
        <v>14</v>
      </c>
      <c r="AB26" s="627"/>
      <c r="AC26" s="411" t="s">
        <v>748</v>
      </c>
      <c r="AD26" s="411" t="s">
        <v>748</v>
      </c>
      <c r="AE26" s="417">
        <v>22</v>
      </c>
      <c r="AF26" s="510" t="s">
        <v>0</v>
      </c>
      <c r="AG26" s="641"/>
      <c r="AH26" s="418"/>
      <c r="AI26" s="418"/>
      <c r="AJ26" s="413">
        <v>22</v>
      </c>
      <c r="AK26" s="498" t="s">
        <v>12</v>
      </c>
      <c r="AL26" s="644" t="s">
        <v>1519</v>
      </c>
      <c r="AM26" s="411" t="s">
        <v>748</v>
      </c>
      <c r="AN26" s="411" t="s">
        <v>748</v>
      </c>
      <c r="AO26" s="413">
        <v>22</v>
      </c>
      <c r="AP26" s="498" t="s">
        <v>14</v>
      </c>
      <c r="AQ26" s="550" t="s">
        <v>1226</v>
      </c>
      <c r="AR26" s="411" t="s">
        <v>748</v>
      </c>
      <c r="AS26" s="411" t="s">
        <v>748</v>
      </c>
      <c r="AT26" s="413">
        <v>22</v>
      </c>
      <c r="AU26" s="498" t="s">
        <v>16</v>
      </c>
      <c r="AV26" s="644"/>
      <c r="AW26" s="411" t="s">
        <v>748</v>
      </c>
      <c r="AX26" s="411" t="s">
        <v>748</v>
      </c>
      <c r="AY26" s="413">
        <v>22</v>
      </c>
      <c r="AZ26" s="389" t="s">
        <v>13</v>
      </c>
      <c r="BA26" s="631"/>
      <c r="BB26" s="411" t="s">
        <v>748</v>
      </c>
      <c r="BC26" s="411" t="s">
        <v>748</v>
      </c>
      <c r="BD26" s="413">
        <v>22</v>
      </c>
      <c r="BE26" s="498" t="s">
        <v>14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0</v>
      </c>
      <c r="C27" s="681"/>
      <c r="D27" s="511"/>
      <c r="E27" s="418"/>
      <c r="F27" s="413">
        <v>23</v>
      </c>
      <c r="G27" s="389" t="s">
        <v>17</v>
      </c>
      <c r="H27" s="741" t="s">
        <v>1269</v>
      </c>
      <c r="I27" s="414" t="s">
        <v>748</v>
      </c>
      <c r="J27" s="415" t="s">
        <v>748</v>
      </c>
      <c r="K27" s="413">
        <v>23</v>
      </c>
      <c r="L27" s="498" t="s">
        <v>14</v>
      </c>
      <c r="M27" s="795" t="s">
        <v>1606</v>
      </c>
      <c r="N27" s="414" t="s">
        <v>748</v>
      </c>
      <c r="O27" s="415" t="s">
        <v>748</v>
      </c>
      <c r="P27" s="417">
        <v>23</v>
      </c>
      <c r="Q27" s="497" t="s">
        <v>0</v>
      </c>
      <c r="R27" s="651"/>
      <c r="S27" s="418"/>
      <c r="T27" s="418"/>
      <c r="U27" s="413">
        <v>23</v>
      </c>
      <c r="V27" s="498" t="s">
        <v>12</v>
      </c>
      <c r="W27" s="617" t="s">
        <v>1576</v>
      </c>
      <c r="X27" s="416"/>
      <c r="Y27" s="411"/>
      <c r="Z27" s="417">
        <v>23</v>
      </c>
      <c r="AA27" s="497" t="s">
        <v>15</v>
      </c>
      <c r="AB27" s="470" t="s">
        <v>648</v>
      </c>
      <c r="AC27" s="418"/>
      <c r="AD27" s="418"/>
      <c r="AE27" s="413">
        <v>23</v>
      </c>
      <c r="AF27" s="389" t="s">
        <v>16</v>
      </c>
      <c r="AG27" s="663"/>
      <c r="AH27" s="411" t="s">
        <v>748</v>
      </c>
      <c r="AI27" s="411" t="s">
        <v>748</v>
      </c>
      <c r="AJ27" s="417">
        <v>23</v>
      </c>
      <c r="AK27" s="497" t="s">
        <v>13</v>
      </c>
      <c r="AL27" s="470" t="s">
        <v>649</v>
      </c>
      <c r="AM27" s="418"/>
      <c r="AN27" s="418"/>
      <c r="AO27" s="417">
        <v>23</v>
      </c>
      <c r="AP27" s="497" t="s">
        <v>15</v>
      </c>
      <c r="AQ27" s="638" t="s">
        <v>835</v>
      </c>
      <c r="AR27" s="418"/>
      <c r="AS27" s="418"/>
      <c r="AT27" s="413">
        <v>23</v>
      </c>
      <c r="AU27" s="498" t="s">
        <v>17</v>
      </c>
      <c r="AV27" s="473" t="s">
        <v>1637</v>
      </c>
      <c r="AW27" s="411" t="s">
        <v>748</v>
      </c>
      <c r="AX27" s="411" t="s">
        <v>748</v>
      </c>
      <c r="AY27" s="417">
        <v>23</v>
      </c>
      <c r="AZ27" s="510" t="s">
        <v>14</v>
      </c>
      <c r="BA27" s="470" t="s">
        <v>767</v>
      </c>
      <c r="BB27" s="418"/>
      <c r="BC27" s="418"/>
      <c r="BD27" s="417">
        <v>23</v>
      </c>
      <c r="BE27" s="497" t="s">
        <v>15</v>
      </c>
      <c r="BF27" s="638"/>
      <c r="BG27" s="418"/>
      <c r="BH27" s="418"/>
      <c r="BI27" s="361"/>
      <c r="BJ27" s="361"/>
    </row>
    <row r="28" spans="1:62" ht="65.099999999999994" customHeight="1">
      <c r="A28" s="608">
        <v>24</v>
      </c>
      <c r="B28" s="389" t="s">
        <v>16</v>
      </c>
      <c r="C28" s="735" t="s">
        <v>1494</v>
      </c>
      <c r="D28" s="416" t="s">
        <v>748</v>
      </c>
      <c r="E28" s="411" t="s">
        <v>748</v>
      </c>
      <c r="F28" s="413">
        <v>24</v>
      </c>
      <c r="G28" s="389" t="s">
        <v>12</v>
      </c>
      <c r="H28" s="475" t="s">
        <v>1598</v>
      </c>
      <c r="I28" s="414" t="s">
        <v>748</v>
      </c>
      <c r="J28" s="415" t="s">
        <v>748</v>
      </c>
      <c r="K28" s="417">
        <v>24</v>
      </c>
      <c r="L28" s="497" t="s">
        <v>15</v>
      </c>
      <c r="M28" s="641"/>
      <c r="N28" s="544"/>
      <c r="O28" s="545"/>
      <c r="P28" s="413">
        <v>24</v>
      </c>
      <c r="Q28" s="498" t="s">
        <v>16</v>
      </c>
      <c r="R28" s="472" t="s">
        <v>1508</v>
      </c>
      <c r="S28" s="414"/>
      <c r="T28" s="415"/>
      <c r="U28" s="413">
        <v>24</v>
      </c>
      <c r="V28" s="498" t="s">
        <v>13</v>
      </c>
      <c r="W28" s="617" t="s">
        <v>1581</v>
      </c>
      <c r="X28" s="416" t="s">
        <v>748</v>
      </c>
      <c r="Y28" s="411" t="s">
        <v>748</v>
      </c>
      <c r="Z28" s="417">
        <v>24</v>
      </c>
      <c r="AA28" s="497" t="s">
        <v>0</v>
      </c>
      <c r="AB28" s="645"/>
      <c r="AC28" s="418"/>
      <c r="AD28" s="418"/>
      <c r="AE28" s="413">
        <v>24</v>
      </c>
      <c r="AF28" s="389" t="s">
        <v>17</v>
      </c>
      <c r="AG28" s="644"/>
      <c r="AH28" s="411" t="s">
        <v>748</v>
      </c>
      <c r="AI28" s="411" t="s">
        <v>748</v>
      </c>
      <c r="AJ28" s="413">
        <v>24</v>
      </c>
      <c r="AK28" s="498" t="s">
        <v>14</v>
      </c>
      <c r="AL28" s="473" t="s">
        <v>1100</v>
      </c>
      <c r="AM28" s="411" t="s">
        <v>748</v>
      </c>
      <c r="AN28" s="411" t="s">
        <v>748</v>
      </c>
      <c r="AO28" s="417">
        <v>24</v>
      </c>
      <c r="AP28" s="497" t="s">
        <v>0</v>
      </c>
      <c r="AQ28" s="638" t="s">
        <v>1500</v>
      </c>
      <c r="AR28" s="418"/>
      <c r="AS28" s="418"/>
      <c r="AT28" s="413">
        <v>24</v>
      </c>
      <c r="AU28" s="498" t="s">
        <v>12</v>
      </c>
      <c r="AV28" s="475" t="s">
        <v>1638</v>
      </c>
      <c r="AW28" s="411" t="s">
        <v>748</v>
      </c>
      <c r="AX28" s="411" t="s">
        <v>748</v>
      </c>
      <c r="AY28" s="417">
        <v>24</v>
      </c>
      <c r="AZ28" s="510" t="s">
        <v>15</v>
      </c>
      <c r="BA28" s="641"/>
      <c r="BB28" s="418"/>
      <c r="BC28" s="418"/>
      <c r="BD28" s="417">
        <v>24</v>
      </c>
      <c r="BE28" s="497" t="s">
        <v>0</v>
      </c>
      <c r="BF28" s="470"/>
      <c r="BG28" s="418"/>
      <c r="BH28" s="418"/>
      <c r="BI28" s="361"/>
      <c r="BJ28" s="361"/>
    </row>
    <row r="29" spans="1:62" ht="65.099999999999994" customHeight="1">
      <c r="A29" s="608">
        <v>25</v>
      </c>
      <c r="B29" s="389" t="s">
        <v>17</v>
      </c>
      <c r="C29" s="771"/>
      <c r="D29" s="416" t="s">
        <v>748</v>
      </c>
      <c r="E29" s="411" t="s">
        <v>748</v>
      </c>
      <c r="F29" s="413">
        <v>25</v>
      </c>
      <c r="G29" s="389" t="s">
        <v>13</v>
      </c>
      <c r="H29" s="473" t="s">
        <v>1599</v>
      </c>
      <c r="I29" s="414" t="s">
        <v>748</v>
      </c>
      <c r="J29" s="415" t="s">
        <v>748</v>
      </c>
      <c r="K29" s="417">
        <v>25</v>
      </c>
      <c r="L29" s="497" t="s">
        <v>0</v>
      </c>
      <c r="M29" s="634"/>
      <c r="N29" s="544"/>
      <c r="O29" s="545"/>
      <c r="P29" s="413">
        <v>25</v>
      </c>
      <c r="Q29" s="498" t="s">
        <v>17</v>
      </c>
      <c r="R29" s="627"/>
      <c r="S29" s="414"/>
      <c r="T29" s="415"/>
      <c r="U29" s="413">
        <v>25</v>
      </c>
      <c r="V29" s="498" t="s">
        <v>14</v>
      </c>
      <c r="W29" s="617" t="s">
        <v>1533</v>
      </c>
      <c r="X29" s="416" t="s">
        <v>748</v>
      </c>
      <c r="Y29" s="411" t="s">
        <v>748</v>
      </c>
      <c r="Z29" s="413">
        <v>25</v>
      </c>
      <c r="AA29" s="498" t="s">
        <v>16</v>
      </c>
      <c r="AB29" s="476" t="s">
        <v>1571</v>
      </c>
      <c r="AC29" s="411" t="s">
        <v>748</v>
      </c>
      <c r="AD29" s="411" t="s">
        <v>748</v>
      </c>
      <c r="AE29" s="413">
        <v>25</v>
      </c>
      <c r="AF29" s="389" t="s">
        <v>12</v>
      </c>
      <c r="AG29" s="629"/>
      <c r="AH29" s="411" t="s">
        <v>748</v>
      </c>
      <c r="AI29" s="411" t="s">
        <v>748</v>
      </c>
      <c r="AJ29" s="417">
        <v>25</v>
      </c>
      <c r="AK29" s="497" t="s">
        <v>15</v>
      </c>
      <c r="AL29" s="638"/>
      <c r="AM29" s="418"/>
      <c r="AN29" s="418"/>
      <c r="AO29" s="413">
        <v>25</v>
      </c>
      <c r="AP29" s="498" t="s">
        <v>16</v>
      </c>
      <c r="AQ29" s="473" t="s">
        <v>1539</v>
      </c>
      <c r="AR29" s="411"/>
      <c r="AS29" s="411"/>
      <c r="AT29" s="413">
        <v>25</v>
      </c>
      <c r="AU29" s="498" t="s">
        <v>13</v>
      </c>
      <c r="AV29" s="475" t="s">
        <v>1639</v>
      </c>
      <c r="AW29" s="411" t="s">
        <v>748</v>
      </c>
      <c r="AX29" s="411" t="s">
        <v>748</v>
      </c>
      <c r="AY29" s="417">
        <v>25</v>
      </c>
      <c r="AZ29" s="510" t="s">
        <v>0</v>
      </c>
      <c r="BA29" s="651"/>
      <c r="BB29" s="418"/>
      <c r="BC29" s="418"/>
      <c r="BD29" s="413">
        <v>25</v>
      </c>
      <c r="BE29" s="498" t="s">
        <v>16</v>
      </c>
      <c r="BF29" s="759" t="s">
        <v>1068</v>
      </c>
      <c r="BG29" s="411" t="s">
        <v>748</v>
      </c>
      <c r="BH29" s="411" t="s">
        <v>748</v>
      </c>
      <c r="BI29" s="361"/>
      <c r="BJ29" s="361"/>
    </row>
    <row r="30" spans="1:62" ht="65.099999999999994" customHeight="1">
      <c r="A30" s="608">
        <v>26</v>
      </c>
      <c r="B30" s="389" t="s">
        <v>12</v>
      </c>
      <c r="C30" s="748"/>
      <c r="D30" s="416" t="s">
        <v>748</v>
      </c>
      <c r="E30" s="411" t="s">
        <v>748</v>
      </c>
      <c r="F30" s="413">
        <v>26</v>
      </c>
      <c r="G30" s="389" t="s">
        <v>14</v>
      </c>
      <c r="H30" s="473" t="s">
        <v>1600</v>
      </c>
      <c r="I30" s="414" t="s">
        <v>748</v>
      </c>
      <c r="J30" s="415" t="s">
        <v>748</v>
      </c>
      <c r="K30" s="413">
        <v>26</v>
      </c>
      <c r="L30" s="498" t="s">
        <v>16</v>
      </c>
      <c r="M30" s="476" t="s">
        <v>1569</v>
      </c>
      <c r="N30" s="414" t="s">
        <v>748</v>
      </c>
      <c r="O30" s="415" t="s">
        <v>748</v>
      </c>
      <c r="P30" s="413">
        <v>26</v>
      </c>
      <c r="Q30" s="498" t="s">
        <v>12</v>
      </c>
      <c r="R30" s="627"/>
      <c r="S30" s="414"/>
      <c r="T30" s="415"/>
      <c r="U30" s="417">
        <v>26</v>
      </c>
      <c r="V30" s="497" t="s">
        <v>15</v>
      </c>
      <c r="W30" s="775"/>
      <c r="X30" s="511"/>
      <c r="Y30" s="418"/>
      <c r="Z30" s="413">
        <v>26</v>
      </c>
      <c r="AA30" s="498" t="s">
        <v>17</v>
      </c>
      <c r="AB30" s="644"/>
      <c r="AC30" s="411" t="s">
        <v>748</v>
      </c>
      <c r="AD30" s="411" t="s">
        <v>748</v>
      </c>
      <c r="AE30" s="413">
        <v>26</v>
      </c>
      <c r="AF30" s="389" t="s">
        <v>13</v>
      </c>
      <c r="AG30" s="679" t="s">
        <v>1630</v>
      </c>
      <c r="AH30" s="411" t="s">
        <v>748</v>
      </c>
      <c r="AI30" s="411" t="s">
        <v>748</v>
      </c>
      <c r="AJ30" s="417">
        <v>26</v>
      </c>
      <c r="AK30" s="497" t="s">
        <v>0</v>
      </c>
      <c r="AL30" s="664"/>
      <c r="AM30" s="418"/>
      <c r="AN30" s="418"/>
      <c r="AO30" s="413">
        <v>26</v>
      </c>
      <c r="AP30" s="498" t="s">
        <v>17</v>
      </c>
      <c r="AQ30" s="627"/>
      <c r="AR30" s="411"/>
      <c r="AS30" s="411"/>
      <c r="AT30" s="413">
        <v>26</v>
      </c>
      <c r="AU30" s="498" t="s">
        <v>14</v>
      </c>
      <c r="AV30" s="633"/>
      <c r="AW30" s="411" t="s">
        <v>748</v>
      </c>
      <c r="AX30" s="411" t="s">
        <v>748</v>
      </c>
      <c r="AY30" s="413">
        <v>26</v>
      </c>
      <c r="AZ30" s="389" t="s">
        <v>16</v>
      </c>
      <c r="BA30" s="751"/>
      <c r="BB30" s="411" t="s">
        <v>748</v>
      </c>
      <c r="BC30" s="411" t="s">
        <v>748</v>
      </c>
      <c r="BD30" s="413">
        <v>26</v>
      </c>
      <c r="BE30" s="498" t="s">
        <v>17</v>
      </c>
      <c r="BF30" s="759" t="s">
        <v>1139</v>
      </c>
      <c r="BG30" s="411"/>
      <c r="BH30" s="411"/>
      <c r="BI30" s="361"/>
      <c r="BJ30" s="361"/>
    </row>
    <row r="31" spans="1:62" ht="65.099999999999994" customHeight="1">
      <c r="A31" s="608">
        <v>27</v>
      </c>
      <c r="B31" s="389" t="s">
        <v>13</v>
      </c>
      <c r="C31" s="473" t="s">
        <v>1103</v>
      </c>
      <c r="D31" s="416" t="s">
        <v>748</v>
      </c>
      <c r="E31" s="411" t="s">
        <v>748</v>
      </c>
      <c r="F31" s="417">
        <v>27</v>
      </c>
      <c r="G31" s="510" t="s">
        <v>15</v>
      </c>
      <c r="H31" s="701" t="s">
        <v>1601</v>
      </c>
      <c r="I31" s="544"/>
      <c r="J31" s="769"/>
      <c r="K31" s="413">
        <v>27</v>
      </c>
      <c r="L31" s="498" t="s">
        <v>17</v>
      </c>
      <c r="M31" s="703" t="s">
        <v>1607</v>
      </c>
      <c r="N31" s="414" t="s">
        <v>748</v>
      </c>
      <c r="O31" s="415" t="s">
        <v>748</v>
      </c>
      <c r="P31" s="413">
        <v>27</v>
      </c>
      <c r="Q31" s="498" t="s">
        <v>13</v>
      </c>
      <c r="R31" s="627"/>
      <c r="S31" s="414"/>
      <c r="T31" s="415"/>
      <c r="U31" s="417">
        <v>27</v>
      </c>
      <c r="V31" s="497" t="s">
        <v>0</v>
      </c>
      <c r="W31" s="654"/>
      <c r="X31" s="511"/>
      <c r="Y31" s="418"/>
      <c r="Z31" s="413">
        <v>27</v>
      </c>
      <c r="AA31" s="498" t="s">
        <v>12</v>
      </c>
      <c r="AB31" s="636"/>
      <c r="AC31" s="411" t="s">
        <v>748</v>
      </c>
      <c r="AD31" s="411" t="s">
        <v>748</v>
      </c>
      <c r="AE31" s="413">
        <v>27</v>
      </c>
      <c r="AF31" s="389" t="s">
        <v>14</v>
      </c>
      <c r="AG31" s="505" t="s">
        <v>1536</v>
      </c>
      <c r="AH31" s="411" t="s">
        <v>748</v>
      </c>
      <c r="AI31" s="411" t="s">
        <v>748</v>
      </c>
      <c r="AJ31" s="413">
        <v>27</v>
      </c>
      <c r="AK31" s="498" t="s">
        <v>16</v>
      </c>
      <c r="AL31" s="476" t="s">
        <v>1520</v>
      </c>
      <c r="AM31" s="411" t="s">
        <v>748</v>
      </c>
      <c r="AN31" s="411" t="s">
        <v>748</v>
      </c>
      <c r="AO31" s="413">
        <v>27</v>
      </c>
      <c r="AP31" s="498" t="s">
        <v>12</v>
      </c>
      <c r="AQ31" s="627"/>
      <c r="AR31" s="411"/>
      <c r="AS31" s="411"/>
      <c r="AT31" s="417">
        <v>27</v>
      </c>
      <c r="AU31" s="497" t="s">
        <v>15</v>
      </c>
      <c r="AV31" s="653"/>
      <c r="AW31" s="418"/>
      <c r="AX31" s="418"/>
      <c r="AY31" s="413">
        <v>27</v>
      </c>
      <c r="AZ31" s="389" t="s">
        <v>17</v>
      </c>
      <c r="BA31" s="547" t="s">
        <v>1642</v>
      </c>
      <c r="BB31" s="411" t="s">
        <v>748</v>
      </c>
      <c r="BC31" s="411" t="s">
        <v>748</v>
      </c>
      <c r="BD31" s="413">
        <v>27</v>
      </c>
      <c r="BE31" s="498" t="s">
        <v>12</v>
      </c>
      <c r="BF31" s="682" t="s">
        <v>788</v>
      </c>
      <c r="BG31" s="411"/>
      <c r="BH31" s="411"/>
      <c r="BI31" s="361"/>
      <c r="BJ31" s="361"/>
    </row>
    <row r="32" spans="1:62" ht="65.099999999999994" customHeight="1">
      <c r="A32" s="608">
        <v>28</v>
      </c>
      <c r="B32" s="389" t="s">
        <v>14</v>
      </c>
      <c r="C32" s="505" t="s">
        <v>1573</v>
      </c>
      <c r="D32" s="416" t="s">
        <v>748</v>
      </c>
      <c r="E32" s="411" t="s">
        <v>748</v>
      </c>
      <c r="F32" s="417">
        <v>28</v>
      </c>
      <c r="G32" s="510" t="s">
        <v>0</v>
      </c>
      <c r="H32" s="641"/>
      <c r="I32" s="511"/>
      <c r="J32" s="545"/>
      <c r="K32" s="413">
        <v>28</v>
      </c>
      <c r="L32" s="498" t="s">
        <v>12</v>
      </c>
      <c r="M32" s="785" t="s">
        <v>1608</v>
      </c>
      <c r="N32" s="414" t="s">
        <v>748</v>
      </c>
      <c r="O32" s="415" t="s">
        <v>748</v>
      </c>
      <c r="P32" s="413">
        <v>28</v>
      </c>
      <c r="Q32" s="498" t="s">
        <v>14</v>
      </c>
      <c r="R32" s="473" t="s">
        <v>1531</v>
      </c>
      <c r="S32" s="411"/>
      <c r="T32" s="411"/>
      <c r="U32" s="413">
        <v>28</v>
      </c>
      <c r="V32" s="498" t="s">
        <v>16</v>
      </c>
      <c r="W32" s="472" t="s">
        <v>1549</v>
      </c>
      <c r="X32" s="416" t="s">
        <v>748</v>
      </c>
      <c r="Y32" s="411" t="s">
        <v>748</v>
      </c>
      <c r="Z32" s="413">
        <v>28</v>
      </c>
      <c r="AA32" s="498" t="s">
        <v>13</v>
      </c>
      <c r="AB32" s="657"/>
      <c r="AC32" s="411" t="s">
        <v>748</v>
      </c>
      <c r="AD32" s="411" t="s">
        <v>748</v>
      </c>
      <c r="AE32" s="417">
        <v>28</v>
      </c>
      <c r="AF32" s="510" t="s">
        <v>15</v>
      </c>
      <c r="AG32" s="653"/>
      <c r="AH32" s="418"/>
      <c r="AI32" s="418"/>
      <c r="AJ32" s="413">
        <v>28</v>
      </c>
      <c r="AK32" s="498" t="s">
        <v>17</v>
      </c>
      <c r="AL32" s="472" t="s">
        <v>1537</v>
      </c>
      <c r="AM32" s="411" t="s">
        <v>748</v>
      </c>
      <c r="AN32" s="411" t="s">
        <v>748</v>
      </c>
      <c r="AO32" s="413">
        <v>28</v>
      </c>
      <c r="AP32" s="498" t="s">
        <v>13</v>
      </c>
      <c r="AQ32" s="627"/>
      <c r="AR32" s="411"/>
      <c r="AS32" s="411"/>
      <c r="AT32" s="417">
        <v>28</v>
      </c>
      <c r="AU32" s="497" t="s">
        <v>0</v>
      </c>
      <c r="AV32" s="653"/>
      <c r="AW32" s="511"/>
      <c r="AX32" s="418"/>
      <c r="AY32" s="413">
        <v>28</v>
      </c>
      <c r="AZ32" s="389" t="s">
        <v>12</v>
      </c>
      <c r="BA32" s="629"/>
      <c r="BB32" s="411" t="s">
        <v>748</v>
      </c>
      <c r="BC32" s="411" t="s">
        <v>748</v>
      </c>
      <c r="BD32" s="413">
        <v>28</v>
      </c>
      <c r="BE32" s="498" t="s">
        <v>13</v>
      </c>
      <c r="BF32" s="686" t="s">
        <v>766</v>
      </c>
      <c r="BG32" s="411"/>
      <c r="BH32" s="411"/>
      <c r="BI32" s="361"/>
      <c r="BJ32" s="361"/>
    </row>
    <row r="33" spans="1:62" ht="65.099999999999994" customHeight="1">
      <c r="A33" s="606">
        <v>29</v>
      </c>
      <c r="B33" s="510" t="s">
        <v>15</v>
      </c>
      <c r="C33" s="701" t="s">
        <v>211</v>
      </c>
      <c r="D33" s="418"/>
      <c r="E33" s="418"/>
      <c r="F33" s="413">
        <v>29</v>
      </c>
      <c r="G33" s="389" t="s">
        <v>16</v>
      </c>
      <c r="H33" s="631"/>
      <c r="I33" s="414" t="s">
        <v>748</v>
      </c>
      <c r="J33" s="415" t="s">
        <v>748</v>
      </c>
      <c r="K33" s="413">
        <v>29</v>
      </c>
      <c r="L33" s="498" t="s">
        <v>13</v>
      </c>
      <c r="M33" s="636"/>
      <c r="N33" s="414" t="s">
        <v>748</v>
      </c>
      <c r="O33" s="710" t="s">
        <v>748</v>
      </c>
      <c r="P33" s="417">
        <v>29</v>
      </c>
      <c r="Q33" s="497" t="s">
        <v>15</v>
      </c>
      <c r="R33" s="638"/>
      <c r="S33" s="418"/>
      <c r="T33" s="418"/>
      <c r="U33" s="413">
        <v>29</v>
      </c>
      <c r="V33" s="498" t="s">
        <v>17</v>
      </c>
      <c r="W33" s="798" t="s">
        <v>1644</v>
      </c>
      <c r="X33" s="416" t="s">
        <v>748</v>
      </c>
      <c r="Y33" s="411" t="s">
        <v>748</v>
      </c>
      <c r="Z33" s="413">
        <v>29</v>
      </c>
      <c r="AA33" s="498" t="s">
        <v>14</v>
      </c>
      <c r="AB33" s="627"/>
      <c r="AC33" s="411" t="s">
        <v>748</v>
      </c>
      <c r="AD33" s="411" t="s">
        <v>748</v>
      </c>
      <c r="AE33" s="417">
        <v>29</v>
      </c>
      <c r="AF33" s="510" t="s">
        <v>0</v>
      </c>
      <c r="AG33" s="653"/>
      <c r="AH33" s="511"/>
      <c r="AI33" s="418"/>
      <c r="AJ33" s="413">
        <v>29</v>
      </c>
      <c r="AK33" s="498" t="s">
        <v>12</v>
      </c>
      <c r="AL33" s="797" t="s">
        <v>1634</v>
      </c>
      <c r="AM33" s="411" t="s">
        <v>748</v>
      </c>
      <c r="AN33" s="411" t="s">
        <v>748</v>
      </c>
      <c r="AO33" s="417">
        <v>29</v>
      </c>
      <c r="AP33" s="497" t="s">
        <v>14</v>
      </c>
      <c r="AQ33" s="470" t="s">
        <v>753</v>
      </c>
      <c r="AR33" s="418"/>
      <c r="AS33" s="418"/>
      <c r="AT33" s="413">
        <v>29</v>
      </c>
      <c r="AU33" s="498" t="s">
        <v>16</v>
      </c>
      <c r="AV33" s="788" t="s">
        <v>1454</v>
      </c>
      <c r="AW33" s="416" t="s">
        <v>748</v>
      </c>
      <c r="AX33" s="411" t="s">
        <v>748</v>
      </c>
      <c r="AY33" s="413">
        <v>29</v>
      </c>
      <c r="AZ33" s="498" t="s">
        <v>247</v>
      </c>
      <c r="BA33" s="760"/>
      <c r="BB33" s="416" t="s">
        <v>748</v>
      </c>
      <c r="BC33" s="411" t="s">
        <v>748</v>
      </c>
      <c r="BD33" s="413">
        <v>29</v>
      </c>
      <c r="BE33" s="498" t="s">
        <v>14</v>
      </c>
      <c r="BF33" s="682" t="s">
        <v>818</v>
      </c>
      <c r="BG33" s="411"/>
      <c r="BH33" s="411"/>
      <c r="BI33" s="361"/>
      <c r="BJ33" s="361"/>
    </row>
    <row r="34" spans="1:62" ht="65.099999999999994" customHeight="1" thickBot="1">
      <c r="A34" s="606">
        <v>30</v>
      </c>
      <c r="B34" s="497" t="s">
        <v>20</v>
      </c>
      <c r="C34" s="470"/>
      <c r="D34" s="418"/>
      <c r="E34" s="418"/>
      <c r="F34" s="413">
        <v>30</v>
      </c>
      <c r="G34" s="389" t="s">
        <v>17</v>
      </c>
      <c r="H34" s="794" t="s">
        <v>1415</v>
      </c>
      <c r="I34" s="414" t="s">
        <v>748</v>
      </c>
      <c r="J34" s="415" t="s">
        <v>748</v>
      </c>
      <c r="K34" s="413">
        <v>30</v>
      </c>
      <c r="L34" s="498" t="s">
        <v>14</v>
      </c>
      <c r="M34" s="627"/>
      <c r="N34" s="414" t="s">
        <v>748</v>
      </c>
      <c r="O34" s="710" t="s">
        <v>748</v>
      </c>
      <c r="P34" s="417">
        <v>30</v>
      </c>
      <c r="Q34" s="497" t="s">
        <v>0</v>
      </c>
      <c r="R34" s="638"/>
      <c r="S34" s="418"/>
      <c r="T34" s="418"/>
      <c r="U34" s="413">
        <v>30</v>
      </c>
      <c r="V34" s="498" t="s">
        <v>12</v>
      </c>
      <c r="W34" s="796" t="s">
        <v>1621</v>
      </c>
      <c r="X34" s="416" t="s">
        <v>748</v>
      </c>
      <c r="Y34" s="411" t="s">
        <v>748</v>
      </c>
      <c r="Z34" s="417">
        <v>30</v>
      </c>
      <c r="AA34" s="497" t="s">
        <v>15</v>
      </c>
      <c r="AB34" s="638"/>
      <c r="AC34" s="418"/>
      <c r="AD34" s="418"/>
      <c r="AE34" s="413">
        <v>30</v>
      </c>
      <c r="AF34" s="389" t="s">
        <v>16</v>
      </c>
      <c r="AG34" s="472"/>
      <c r="AH34" s="594" t="s">
        <v>748</v>
      </c>
      <c r="AI34" s="595" t="s">
        <v>748</v>
      </c>
      <c r="AJ34" s="413">
        <v>30</v>
      </c>
      <c r="AK34" s="498" t="s">
        <v>13</v>
      </c>
      <c r="AL34" s="460" t="s">
        <v>1538</v>
      </c>
      <c r="AM34" s="411" t="s">
        <v>748</v>
      </c>
      <c r="AN34" s="411" t="s">
        <v>748</v>
      </c>
      <c r="AO34" s="417">
        <v>30</v>
      </c>
      <c r="AP34" s="497" t="s">
        <v>15</v>
      </c>
      <c r="AQ34" s="470" t="s">
        <v>753</v>
      </c>
      <c r="AR34" s="418"/>
      <c r="AS34" s="418"/>
      <c r="AT34" s="413">
        <v>30</v>
      </c>
      <c r="AU34" s="498" t="s">
        <v>17</v>
      </c>
      <c r="AV34" s="472" t="s">
        <v>1558</v>
      </c>
      <c r="AW34" s="416" t="s">
        <v>748</v>
      </c>
      <c r="AX34" s="411" t="s">
        <v>748</v>
      </c>
      <c r="AY34" s="1096"/>
      <c r="AZ34" s="1097"/>
      <c r="BA34" s="1097"/>
      <c r="BB34" s="1097"/>
      <c r="BC34" s="1098"/>
      <c r="BD34" s="417">
        <v>30</v>
      </c>
      <c r="BE34" s="497" t="s">
        <v>15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389" t="s">
        <v>12</v>
      </c>
      <c r="H35" s="789" t="s">
        <v>1521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413">
        <v>31</v>
      </c>
      <c r="Q35" s="498" t="s">
        <v>16</v>
      </c>
      <c r="R35" s="627"/>
      <c r="S35" s="411"/>
      <c r="T35" s="411"/>
      <c r="U35" s="419">
        <v>31</v>
      </c>
      <c r="V35" s="498" t="s">
        <v>13</v>
      </c>
      <c r="W35" s="705" t="s">
        <v>1622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17</v>
      </c>
      <c r="AG35" s="791" t="s">
        <v>1107</v>
      </c>
      <c r="AH35" s="594" t="s">
        <v>748</v>
      </c>
      <c r="AI35" s="595" t="s">
        <v>748</v>
      </c>
      <c r="AJ35" s="1099"/>
      <c r="AK35" s="1100"/>
      <c r="AL35" s="1100"/>
      <c r="AM35" s="1100"/>
      <c r="AN35" s="1101"/>
      <c r="AO35" s="417">
        <v>31</v>
      </c>
      <c r="AP35" s="497" t="s">
        <v>0</v>
      </c>
      <c r="AQ35" s="470" t="s">
        <v>753</v>
      </c>
      <c r="AR35" s="418"/>
      <c r="AS35" s="418"/>
      <c r="AT35" s="419">
        <v>31</v>
      </c>
      <c r="AU35" s="498" t="s">
        <v>12</v>
      </c>
      <c r="AV35" s="776"/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0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17</v>
      </c>
      <c r="D37" s="428"/>
      <c r="E37" s="429"/>
      <c r="F37" s="423" t="s">
        <v>651</v>
      </c>
      <c r="G37" s="424"/>
      <c r="H37" s="425">
        <f>COUNTA(I5:I35)</f>
        <v>20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14</v>
      </c>
      <c r="S37" s="426"/>
      <c r="T37" s="427"/>
      <c r="U37" s="423" t="s">
        <v>651</v>
      </c>
      <c r="V37" s="424"/>
      <c r="W37" s="425">
        <f>COUNTA(X5:X35)</f>
        <v>6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16</v>
      </c>
      <c r="AR37" s="428"/>
      <c r="AS37" s="429"/>
      <c r="AT37" s="423" t="s">
        <v>651</v>
      </c>
      <c r="AU37" s="588"/>
      <c r="AV37" s="425">
        <f>COUNTA(AW5:AW35)</f>
        <v>14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16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15</v>
      </c>
      <c r="D38" s="435"/>
      <c r="E38" s="436"/>
      <c r="F38" s="430" t="s">
        <v>652</v>
      </c>
      <c r="G38" s="431"/>
      <c r="H38" s="432">
        <f>COUNTA(J5:J35)</f>
        <v>20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6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20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16</v>
      </c>
      <c r="AR38" s="435"/>
      <c r="AS38" s="436"/>
      <c r="AT38" s="430" t="s">
        <v>652</v>
      </c>
      <c r="AU38" s="589"/>
      <c r="AV38" s="432">
        <f>COUNTA(AX5:AX35)</f>
        <v>14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15</v>
      </c>
      <c r="BG38" s="435"/>
      <c r="BH38" s="436"/>
    </row>
    <row r="39" spans="1:62" ht="21" customHeight="1">
      <c r="A39" s="438"/>
      <c r="B39" s="524"/>
      <c r="C39" s="438" t="s">
        <v>1481</v>
      </c>
      <c r="D39" s="462"/>
      <c r="E39" s="462"/>
      <c r="F39" s="439"/>
      <c r="G39" s="439"/>
      <c r="H39" s="440" t="s">
        <v>1482</v>
      </c>
      <c r="I39" s="437"/>
      <c r="J39" s="437"/>
      <c r="K39" s="439"/>
      <c r="L39" s="439"/>
      <c r="M39" s="440" t="s">
        <v>1483</v>
      </c>
      <c r="N39" s="442"/>
      <c r="O39" s="442"/>
      <c r="P39" s="388"/>
      <c r="Q39" s="388"/>
      <c r="R39" s="440" t="s">
        <v>1483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81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70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80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N41:R41"/>
    <mergeCell ref="S41:W41"/>
    <mergeCell ref="AR41:AV41"/>
    <mergeCell ref="BB41:BF41"/>
    <mergeCell ref="S42:W42"/>
    <mergeCell ref="AR42:AV42"/>
    <mergeCell ref="BB42:BF42"/>
    <mergeCell ref="AY34:BC35"/>
    <mergeCell ref="A35:E35"/>
    <mergeCell ref="K35:O35"/>
    <mergeCell ref="Z35:AD35"/>
    <mergeCell ref="AJ35:AN35"/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J42"/>
  <sheetViews>
    <sheetView view="pageBreakPreview" zoomScale="59" zoomScaleNormal="50" zoomScaleSheetLayoutView="59" workbookViewId="0">
      <selection activeCell="W9" sqref="W9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1475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32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19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6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66</v>
      </c>
      <c r="AI3" s="1080"/>
      <c r="AJ3" s="494" t="s">
        <v>433</v>
      </c>
      <c r="AK3" s="388"/>
      <c r="AL3" s="490">
        <f>AQ3-5</f>
        <v>198</v>
      </c>
      <c r="AM3" s="495"/>
      <c r="AN3" s="495"/>
      <c r="AO3" s="488"/>
      <c r="AP3" s="488"/>
      <c r="AQ3" s="490">
        <f>SUM(M41,AQ41,BA41)</f>
        <v>203</v>
      </c>
      <c r="AR3" s="482"/>
      <c r="AS3" s="482"/>
      <c r="AT3" s="496"/>
      <c r="AU3" s="492" t="s">
        <v>86</v>
      </c>
      <c r="AV3" s="490">
        <f>AQ3-1</f>
        <v>202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1476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1512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6">
        <v>1</v>
      </c>
      <c r="B5" s="510" t="s">
        <v>437</v>
      </c>
      <c r="C5" s="470"/>
      <c r="D5" s="418"/>
      <c r="E5" s="418"/>
      <c r="F5" s="406">
        <v>1</v>
      </c>
      <c r="G5" s="389" t="s">
        <v>795</v>
      </c>
      <c r="H5" s="478" t="s">
        <v>1733</v>
      </c>
      <c r="I5" s="746" t="s">
        <v>748</v>
      </c>
      <c r="J5" s="747" t="s">
        <v>748</v>
      </c>
      <c r="K5" s="406">
        <v>1</v>
      </c>
      <c r="L5" s="498" t="s">
        <v>247</v>
      </c>
      <c r="M5" s="471" t="s">
        <v>1791</v>
      </c>
      <c r="N5" s="407" t="s">
        <v>748</v>
      </c>
      <c r="O5" s="408" t="s">
        <v>748</v>
      </c>
      <c r="P5" s="417">
        <v>1</v>
      </c>
      <c r="Q5" s="497" t="s">
        <v>432</v>
      </c>
      <c r="R5" s="638"/>
      <c r="S5" s="418"/>
      <c r="T5" s="764"/>
      <c r="U5" s="413">
        <v>1</v>
      </c>
      <c r="V5" s="498" t="s">
        <v>439</v>
      </c>
      <c r="W5" s="505" t="s">
        <v>1704</v>
      </c>
      <c r="X5" s="411"/>
      <c r="Y5" s="411"/>
      <c r="Z5" s="413">
        <v>1</v>
      </c>
      <c r="AA5" s="498" t="s">
        <v>249</v>
      </c>
      <c r="AB5" s="473" t="s">
        <v>1671</v>
      </c>
      <c r="AC5" s="411" t="s">
        <v>748</v>
      </c>
      <c r="AD5" s="411" t="s">
        <v>748</v>
      </c>
      <c r="AE5" s="539">
        <v>1</v>
      </c>
      <c r="AF5" s="510" t="s">
        <v>20</v>
      </c>
      <c r="AG5" s="645"/>
      <c r="AH5" s="573"/>
      <c r="AI5" s="418"/>
      <c r="AJ5" s="406">
        <v>1</v>
      </c>
      <c r="AK5" s="498" t="s">
        <v>130</v>
      </c>
      <c r="AL5" s="476" t="s">
        <v>817</v>
      </c>
      <c r="AM5" s="603" t="s">
        <v>748</v>
      </c>
      <c r="AN5" s="409" t="s">
        <v>748</v>
      </c>
      <c r="AO5" s="413">
        <v>1</v>
      </c>
      <c r="AP5" s="498" t="s">
        <v>249</v>
      </c>
      <c r="AQ5" s="476" t="s">
        <v>1712</v>
      </c>
      <c r="AR5" s="411" t="s">
        <v>757</v>
      </c>
      <c r="AS5" s="411" t="s">
        <v>757</v>
      </c>
      <c r="AT5" s="417">
        <v>1</v>
      </c>
      <c r="AU5" s="497" t="s">
        <v>795</v>
      </c>
      <c r="AV5" s="470" t="s">
        <v>641</v>
      </c>
      <c r="AW5" s="418"/>
      <c r="AX5" s="418"/>
      <c r="AY5" s="406">
        <v>1</v>
      </c>
      <c r="AZ5" s="389" t="s">
        <v>247</v>
      </c>
      <c r="BA5" s="799" t="s">
        <v>1758</v>
      </c>
      <c r="BB5" s="412" t="s">
        <v>748</v>
      </c>
      <c r="BC5" s="409" t="s">
        <v>748</v>
      </c>
      <c r="BD5" s="406">
        <v>1</v>
      </c>
      <c r="BE5" s="498" t="s">
        <v>249</v>
      </c>
      <c r="BF5" s="801" t="s">
        <v>1700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6">
        <v>2</v>
      </c>
      <c r="B6" s="510" t="s">
        <v>20</v>
      </c>
      <c r="C6" s="638"/>
      <c r="D6" s="509"/>
      <c r="E6" s="509"/>
      <c r="F6" s="413">
        <v>2</v>
      </c>
      <c r="G6" s="389" t="s">
        <v>17</v>
      </c>
      <c r="H6" s="461" t="s">
        <v>1734</v>
      </c>
      <c r="I6" s="414" t="s">
        <v>748</v>
      </c>
      <c r="J6" s="415" t="s">
        <v>748</v>
      </c>
      <c r="K6" s="413">
        <v>2</v>
      </c>
      <c r="L6" s="498" t="s">
        <v>14</v>
      </c>
      <c r="M6" s="627" t="s">
        <v>1790</v>
      </c>
      <c r="N6" s="414" t="s">
        <v>757</v>
      </c>
      <c r="O6" s="415" t="s">
        <v>757</v>
      </c>
      <c r="P6" s="417">
        <v>2</v>
      </c>
      <c r="Q6" s="497" t="s">
        <v>0</v>
      </c>
      <c r="R6" s="638"/>
      <c r="S6" s="544"/>
      <c r="T6" s="545"/>
      <c r="U6" s="413">
        <v>2</v>
      </c>
      <c r="V6" s="498" t="s">
        <v>12</v>
      </c>
      <c r="W6" s="505" t="s">
        <v>1703</v>
      </c>
      <c r="X6" s="411"/>
      <c r="Y6" s="411"/>
      <c r="Z6" s="417">
        <v>2</v>
      </c>
      <c r="AA6" s="497" t="s">
        <v>15</v>
      </c>
      <c r="AB6" s="638"/>
      <c r="AC6" s="418"/>
      <c r="AD6" s="418"/>
      <c r="AE6" s="413">
        <v>2</v>
      </c>
      <c r="AF6" s="389" t="s">
        <v>16</v>
      </c>
      <c r="AG6" s="748" t="s">
        <v>1624</v>
      </c>
      <c r="AH6" s="410" t="s">
        <v>748</v>
      </c>
      <c r="AI6" s="411" t="s">
        <v>748</v>
      </c>
      <c r="AJ6" s="413">
        <v>2</v>
      </c>
      <c r="AK6" s="498" t="s">
        <v>13</v>
      </c>
      <c r="AL6" s="476" t="s">
        <v>1386</v>
      </c>
      <c r="AM6" s="411" t="s">
        <v>748</v>
      </c>
      <c r="AN6" s="411" t="s">
        <v>748</v>
      </c>
      <c r="AO6" s="417">
        <v>2</v>
      </c>
      <c r="AP6" s="497" t="s">
        <v>15</v>
      </c>
      <c r="AQ6" s="540" t="s">
        <v>1257</v>
      </c>
      <c r="AR6" s="418"/>
      <c r="AS6" s="418"/>
      <c r="AT6" s="782">
        <v>2</v>
      </c>
      <c r="AU6" s="783" t="s">
        <v>17</v>
      </c>
      <c r="AV6" s="784" t="s">
        <v>754</v>
      </c>
      <c r="AW6" s="501"/>
      <c r="AX6" s="501"/>
      <c r="AY6" s="413">
        <v>2</v>
      </c>
      <c r="AZ6" s="389" t="s">
        <v>14</v>
      </c>
      <c r="BA6" s="505" t="s">
        <v>1694</v>
      </c>
      <c r="BB6" s="411" t="s">
        <v>748</v>
      </c>
      <c r="BC6" s="411" t="s">
        <v>748</v>
      </c>
      <c r="BD6" s="417">
        <v>2</v>
      </c>
      <c r="BE6" s="497" t="s">
        <v>15</v>
      </c>
      <c r="BF6" s="470" t="s">
        <v>1695</v>
      </c>
      <c r="BG6" s="511"/>
      <c r="BH6" s="418"/>
      <c r="BI6" s="361"/>
      <c r="BJ6" s="361"/>
    </row>
    <row r="7" spans="1:62" ht="65.099999999999994" customHeight="1">
      <c r="A7" s="608">
        <v>3</v>
      </c>
      <c r="B7" s="389" t="s">
        <v>16</v>
      </c>
      <c r="C7" s="473" t="s">
        <v>1477</v>
      </c>
      <c r="D7" s="411"/>
      <c r="E7" s="411"/>
      <c r="F7" s="417">
        <v>3</v>
      </c>
      <c r="G7" s="510" t="s">
        <v>12</v>
      </c>
      <c r="H7" s="470" t="s">
        <v>642</v>
      </c>
      <c r="I7" s="418"/>
      <c r="J7" s="418"/>
      <c r="K7" s="417">
        <v>3</v>
      </c>
      <c r="L7" s="497" t="s">
        <v>15</v>
      </c>
      <c r="M7" s="701" t="s">
        <v>1766</v>
      </c>
      <c r="N7" s="544" t="s">
        <v>1510</v>
      </c>
      <c r="O7" s="545"/>
      <c r="P7" s="413">
        <v>3</v>
      </c>
      <c r="Q7" s="498" t="s">
        <v>16</v>
      </c>
      <c r="R7" s="476" t="s">
        <v>1570</v>
      </c>
      <c r="S7" s="414" t="s">
        <v>748</v>
      </c>
      <c r="T7" s="415" t="s">
        <v>748</v>
      </c>
      <c r="U7" s="413">
        <v>3</v>
      </c>
      <c r="V7" s="498" t="s">
        <v>13</v>
      </c>
      <c r="W7" s="505" t="s">
        <v>1669</v>
      </c>
      <c r="X7" s="411"/>
      <c r="Y7" s="411"/>
      <c r="Z7" s="417">
        <v>3</v>
      </c>
      <c r="AA7" s="497" t="s">
        <v>0</v>
      </c>
      <c r="AB7" s="641"/>
      <c r="AC7" s="573"/>
      <c r="AD7" s="418"/>
      <c r="AE7" s="413">
        <v>3</v>
      </c>
      <c r="AF7" s="389" t="s">
        <v>17</v>
      </c>
      <c r="AG7" s="703" t="s">
        <v>1707</v>
      </c>
      <c r="AH7" s="410" t="s">
        <v>748</v>
      </c>
      <c r="AI7" s="411" t="s">
        <v>748</v>
      </c>
      <c r="AJ7" s="417">
        <v>3</v>
      </c>
      <c r="AK7" s="497" t="s">
        <v>14</v>
      </c>
      <c r="AL7" s="470" t="s">
        <v>643</v>
      </c>
      <c r="AM7" s="418"/>
      <c r="AN7" s="418"/>
      <c r="AO7" s="417">
        <v>3</v>
      </c>
      <c r="AP7" s="497" t="s">
        <v>0</v>
      </c>
      <c r="AQ7" s="637"/>
      <c r="AR7" s="418"/>
      <c r="AS7" s="418"/>
      <c r="AT7" s="782">
        <v>3</v>
      </c>
      <c r="AU7" s="783" t="s">
        <v>12</v>
      </c>
      <c r="AV7" s="784" t="s">
        <v>754</v>
      </c>
      <c r="AW7" s="501"/>
      <c r="AX7" s="501"/>
      <c r="AY7" s="417">
        <v>3</v>
      </c>
      <c r="AZ7" s="510" t="s">
        <v>15</v>
      </c>
      <c r="BA7" s="557" t="s">
        <v>1652</v>
      </c>
      <c r="BB7" s="418"/>
      <c r="BC7" s="418"/>
      <c r="BD7" s="417">
        <v>3</v>
      </c>
      <c r="BE7" s="497" t="s">
        <v>0</v>
      </c>
      <c r="BF7" s="653"/>
      <c r="BG7" s="766"/>
      <c r="BH7" s="767"/>
      <c r="BI7" s="361"/>
      <c r="BJ7" s="361"/>
    </row>
    <row r="8" spans="1:62" ht="65.099999999999994" customHeight="1">
      <c r="A8" s="608">
        <v>4</v>
      </c>
      <c r="B8" s="389" t="s">
        <v>17</v>
      </c>
      <c r="C8" s="473" t="s">
        <v>1714</v>
      </c>
      <c r="D8" s="411"/>
      <c r="E8" s="411"/>
      <c r="F8" s="417">
        <v>4</v>
      </c>
      <c r="G8" s="510" t="s">
        <v>13</v>
      </c>
      <c r="H8" s="470" t="s">
        <v>128</v>
      </c>
      <c r="I8" s="418"/>
      <c r="J8" s="418"/>
      <c r="K8" s="417">
        <v>4</v>
      </c>
      <c r="L8" s="497" t="s">
        <v>0</v>
      </c>
      <c r="M8" s="641"/>
      <c r="N8" s="544"/>
      <c r="O8" s="545"/>
      <c r="P8" s="413">
        <v>4</v>
      </c>
      <c r="Q8" s="498" t="s">
        <v>17</v>
      </c>
      <c r="R8" s="472" t="s">
        <v>1738</v>
      </c>
      <c r="S8" s="414" t="s">
        <v>748</v>
      </c>
      <c r="T8" s="415" t="s">
        <v>748</v>
      </c>
      <c r="U8" s="413">
        <v>4</v>
      </c>
      <c r="V8" s="498" t="s">
        <v>14</v>
      </c>
      <c r="W8" s="505" t="s">
        <v>1616</v>
      </c>
      <c r="X8" s="411"/>
      <c r="Y8" s="411"/>
      <c r="Z8" s="413">
        <v>4</v>
      </c>
      <c r="AA8" s="498" t="s">
        <v>16</v>
      </c>
      <c r="AB8" s="786" t="s">
        <v>1523</v>
      </c>
      <c r="AC8" s="410" t="s">
        <v>748</v>
      </c>
      <c r="AD8" s="411" t="s">
        <v>748</v>
      </c>
      <c r="AE8" s="413">
        <v>4</v>
      </c>
      <c r="AF8" s="389" t="s">
        <v>12</v>
      </c>
      <c r="AG8" s="744" t="s">
        <v>1782</v>
      </c>
      <c r="AH8" s="410" t="s">
        <v>748</v>
      </c>
      <c r="AI8" s="411" t="s">
        <v>748</v>
      </c>
      <c r="AJ8" s="417">
        <v>4</v>
      </c>
      <c r="AK8" s="497" t="s">
        <v>15</v>
      </c>
      <c r="AL8" s="638" t="s">
        <v>1078</v>
      </c>
      <c r="AM8" s="418"/>
      <c r="AN8" s="418"/>
      <c r="AO8" s="413">
        <v>4</v>
      </c>
      <c r="AP8" s="498" t="s">
        <v>16</v>
      </c>
      <c r="AQ8" s="703" t="s">
        <v>1715</v>
      </c>
      <c r="AR8" s="411" t="s">
        <v>1487</v>
      </c>
      <c r="AS8" s="411" t="s">
        <v>1487</v>
      </c>
      <c r="AT8" s="413">
        <v>4</v>
      </c>
      <c r="AU8" s="498" t="s">
        <v>13</v>
      </c>
      <c r="AV8" s="627"/>
      <c r="AW8" s="411"/>
      <c r="AX8" s="411"/>
      <c r="AY8" s="417">
        <v>4</v>
      </c>
      <c r="AZ8" s="510" t="s">
        <v>0</v>
      </c>
      <c r="BA8" s="653"/>
      <c r="BB8" s="418"/>
      <c r="BC8" s="418"/>
      <c r="BD8" s="413">
        <v>4</v>
      </c>
      <c r="BE8" s="498" t="s">
        <v>16</v>
      </c>
      <c r="BF8" s="518" t="s">
        <v>1677</v>
      </c>
      <c r="BG8" s="411" t="s">
        <v>748</v>
      </c>
      <c r="BH8" s="411" t="s">
        <v>748</v>
      </c>
      <c r="BI8" s="361"/>
      <c r="BJ8" s="361"/>
    </row>
    <row r="9" spans="1:62" ht="65.099999999999994" customHeight="1">
      <c r="A9" s="608">
        <v>5</v>
      </c>
      <c r="B9" s="389" t="s">
        <v>12</v>
      </c>
      <c r="C9" s="476" t="s">
        <v>828</v>
      </c>
      <c r="D9" s="416"/>
      <c r="E9" s="411"/>
      <c r="F9" s="417">
        <v>5</v>
      </c>
      <c r="G9" s="510" t="s">
        <v>14</v>
      </c>
      <c r="H9" s="470" t="s">
        <v>644</v>
      </c>
      <c r="I9" s="418"/>
      <c r="J9" s="418"/>
      <c r="K9" s="417">
        <v>5</v>
      </c>
      <c r="L9" s="497" t="s">
        <v>16</v>
      </c>
      <c r="M9" s="557" t="s">
        <v>1506</v>
      </c>
      <c r="N9" s="544"/>
      <c r="O9" s="545"/>
      <c r="P9" s="413">
        <v>5</v>
      </c>
      <c r="Q9" s="498" t="s">
        <v>12</v>
      </c>
      <c r="R9" s="476" t="s">
        <v>1609</v>
      </c>
      <c r="S9" s="414" t="s">
        <v>748</v>
      </c>
      <c r="T9" s="415" t="s">
        <v>748</v>
      </c>
      <c r="U9" s="417">
        <v>5</v>
      </c>
      <c r="V9" s="497" t="s">
        <v>15</v>
      </c>
      <c r="W9" s="470" t="s">
        <v>1617</v>
      </c>
      <c r="X9" s="418"/>
      <c r="Y9" s="418"/>
      <c r="Z9" s="413">
        <v>5</v>
      </c>
      <c r="AA9" s="498" t="s">
        <v>17</v>
      </c>
      <c r="AB9" s="475" t="s">
        <v>1742</v>
      </c>
      <c r="AC9" s="410" t="s">
        <v>748</v>
      </c>
      <c r="AD9" s="411" t="s">
        <v>748</v>
      </c>
      <c r="AE9" s="413">
        <v>5</v>
      </c>
      <c r="AF9" s="389" t="s">
        <v>13</v>
      </c>
      <c r="AG9" s="475" t="s">
        <v>1686</v>
      </c>
      <c r="AH9" s="410" t="s">
        <v>748</v>
      </c>
      <c r="AI9" s="411" t="s">
        <v>748</v>
      </c>
      <c r="AJ9" s="417">
        <v>5</v>
      </c>
      <c r="AK9" s="497" t="s">
        <v>0</v>
      </c>
      <c r="AL9" s="641"/>
      <c r="AM9" s="418"/>
      <c r="AN9" s="418"/>
      <c r="AO9" s="413">
        <v>5</v>
      </c>
      <c r="AP9" s="498" t="s">
        <v>17</v>
      </c>
      <c r="AQ9" s="460" t="s">
        <v>1739</v>
      </c>
      <c r="AR9" s="411" t="s">
        <v>748</v>
      </c>
      <c r="AS9" s="411" t="s">
        <v>748</v>
      </c>
      <c r="AT9" s="413">
        <v>5</v>
      </c>
      <c r="AU9" s="498" t="s">
        <v>14</v>
      </c>
      <c r="AV9" s="627"/>
      <c r="AW9" s="411"/>
      <c r="AX9" s="411"/>
      <c r="AY9" s="413">
        <v>5</v>
      </c>
      <c r="AZ9" s="389" t="s">
        <v>16</v>
      </c>
      <c r="BA9" s="472" t="s">
        <v>1560</v>
      </c>
      <c r="BB9" s="411" t="s">
        <v>1487</v>
      </c>
      <c r="BC9" s="411" t="s">
        <v>1487</v>
      </c>
      <c r="BD9" s="413">
        <v>5</v>
      </c>
      <c r="BE9" s="498" t="s">
        <v>17</v>
      </c>
      <c r="BF9" s="647"/>
      <c r="BG9" s="411" t="s">
        <v>748</v>
      </c>
      <c r="BH9" s="411" t="s">
        <v>748</v>
      </c>
      <c r="BI9" s="361"/>
      <c r="BJ9" s="361"/>
    </row>
    <row r="10" spans="1:62" ht="65.099999999999994" customHeight="1">
      <c r="A10" s="608">
        <v>6</v>
      </c>
      <c r="B10" s="389" t="s">
        <v>13</v>
      </c>
      <c r="C10" s="704" t="s">
        <v>1648</v>
      </c>
      <c r="D10" s="416" t="s">
        <v>748</v>
      </c>
      <c r="E10" s="411"/>
      <c r="F10" s="417">
        <v>6</v>
      </c>
      <c r="G10" s="510" t="s">
        <v>15</v>
      </c>
      <c r="H10" s="763"/>
      <c r="I10" s="544"/>
      <c r="J10" s="545"/>
      <c r="K10" s="413">
        <v>6</v>
      </c>
      <c r="L10" s="498" t="s">
        <v>17</v>
      </c>
      <c r="M10" s="471" t="s">
        <v>1507</v>
      </c>
      <c r="N10" s="414" t="s">
        <v>748</v>
      </c>
      <c r="O10" s="415" t="s">
        <v>748</v>
      </c>
      <c r="P10" s="413">
        <v>6</v>
      </c>
      <c r="Q10" s="498" t="s">
        <v>13</v>
      </c>
      <c r="R10" s="473" t="s">
        <v>1666</v>
      </c>
      <c r="S10" s="414" t="s">
        <v>748</v>
      </c>
      <c r="T10" s="415" t="s">
        <v>748</v>
      </c>
      <c r="U10" s="417">
        <v>6</v>
      </c>
      <c r="V10" s="497" t="s">
        <v>0</v>
      </c>
      <c r="W10" s="638"/>
      <c r="X10" s="418"/>
      <c r="Y10" s="418"/>
      <c r="Z10" s="413">
        <v>6</v>
      </c>
      <c r="AA10" s="498" t="s">
        <v>12</v>
      </c>
      <c r="AB10" s="631"/>
      <c r="AC10" s="410" t="s">
        <v>748</v>
      </c>
      <c r="AD10" s="411" t="s">
        <v>748</v>
      </c>
      <c r="AE10" s="413">
        <v>6</v>
      </c>
      <c r="AF10" s="389" t="s">
        <v>14</v>
      </c>
      <c r="AG10" s="473" t="s">
        <v>1687</v>
      </c>
      <c r="AH10" s="410" t="s">
        <v>748</v>
      </c>
      <c r="AI10" s="411"/>
      <c r="AJ10" s="413">
        <v>6</v>
      </c>
      <c r="AK10" s="498" t="s">
        <v>16</v>
      </c>
      <c r="AL10" s="475" t="s">
        <v>1723</v>
      </c>
      <c r="AM10" s="411" t="s">
        <v>1487</v>
      </c>
      <c r="AN10" s="411" t="s">
        <v>1487</v>
      </c>
      <c r="AO10" s="413">
        <v>6</v>
      </c>
      <c r="AP10" s="498" t="s">
        <v>12</v>
      </c>
      <c r="AQ10" s="532" t="s">
        <v>1564</v>
      </c>
      <c r="AR10" s="411" t="s">
        <v>748</v>
      </c>
      <c r="AS10" s="411" t="s">
        <v>748</v>
      </c>
      <c r="AT10" s="417">
        <v>6</v>
      </c>
      <c r="AU10" s="497" t="s">
        <v>15</v>
      </c>
      <c r="AV10" s="638"/>
      <c r="AW10" s="418"/>
      <c r="AX10" s="418"/>
      <c r="AY10" s="413">
        <v>6</v>
      </c>
      <c r="AZ10" s="389" t="s">
        <v>17</v>
      </c>
      <c r="BA10" s="786" t="s">
        <v>1647</v>
      </c>
      <c r="BB10" s="411" t="s">
        <v>748</v>
      </c>
      <c r="BC10" s="411" t="s">
        <v>748</v>
      </c>
      <c r="BD10" s="413">
        <v>6</v>
      </c>
      <c r="BE10" s="498" t="s">
        <v>12</v>
      </c>
      <c r="BF10" s="647" t="s">
        <v>1788</v>
      </c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7</v>
      </c>
      <c r="B11" s="389" t="s">
        <v>14</v>
      </c>
      <c r="C11" s="682" t="s">
        <v>1563</v>
      </c>
      <c r="D11" s="416" t="s">
        <v>748</v>
      </c>
      <c r="E11" s="411"/>
      <c r="F11" s="417">
        <v>7</v>
      </c>
      <c r="G11" s="510" t="s">
        <v>0</v>
      </c>
      <c r="H11" s="639"/>
      <c r="I11" s="544"/>
      <c r="J11" s="545"/>
      <c r="K11" s="413">
        <v>7</v>
      </c>
      <c r="L11" s="498" t="s">
        <v>12</v>
      </c>
      <c r="M11" s="536" t="s">
        <v>1076</v>
      </c>
      <c r="N11" s="414" t="s">
        <v>748</v>
      </c>
      <c r="O11" s="415" t="s">
        <v>748</v>
      </c>
      <c r="P11" s="413">
        <v>7</v>
      </c>
      <c r="Q11" s="498" t="s">
        <v>14</v>
      </c>
      <c r="R11" s="473" t="s">
        <v>1696</v>
      </c>
      <c r="S11" s="411" t="s">
        <v>748</v>
      </c>
      <c r="T11" s="411" t="s">
        <v>748</v>
      </c>
      <c r="U11" s="413">
        <v>7</v>
      </c>
      <c r="V11" s="498" t="s">
        <v>16</v>
      </c>
      <c r="W11" s="633"/>
      <c r="X11" s="411"/>
      <c r="Y11" s="411"/>
      <c r="Z11" s="413">
        <v>7</v>
      </c>
      <c r="AA11" s="498" t="s">
        <v>13</v>
      </c>
      <c r="AB11" s="472" t="s">
        <v>1534</v>
      </c>
      <c r="AC11" s="410" t="s">
        <v>748</v>
      </c>
      <c r="AD11" s="411" t="s">
        <v>748</v>
      </c>
      <c r="AE11" s="417">
        <v>7</v>
      </c>
      <c r="AF11" s="510" t="s">
        <v>15</v>
      </c>
      <c r="AG11" s="638"/>
      <c r="AH11" s="573"/>
      <c r="AI11" s="418"/>
      <c r="AJ11" s="413">
        <v>7</v>
      </c>
      <c r="AK11" s="498" t="s">
        <v>17</v>
      </c>
      <c r="AL11" s="737" t="s">
        <v>1631</v>
      </c>
      <c r="AM11" s="411" t="s">
        <v>748</v>
      </c>
      <c r="AN11" s="411" t="s">
        <v>748</v>
      </c>
      <c r="AO11" s="413">
        <v>7</v>
      </c>
      <c r="AP11" s="498" t="s">
        <v>13</v>
      </c>
      <c r="AQ11" s="633" t="s">
        <v>1785</v>
      </c>
      <c r="AR11" s="411" t="s">
        <v>748</v>
      </c>
      <c r="AS11" s="411" t="s">
        <v>748</v>
      </c>
      <c r="AT11" s="417">
        <v>7</v>
      </c>
      <c r="AU11" s="497" t="s">
        <v>0</v>
      </c>
      <c r="AV11" s="638" t="s">
        <v>755</v>
      </c>
      <c r="AW11" s="418"/>
      <c r="AX11" s="418"/>
      <c r="AY11" s="413">
        <v>7</v>
      </c>
      <c r="AZ11" s="389" t="s">
        <v>12</v>
      </c>
      <c r="BA11" s="744" t="s">
        <v>1542</v>
      </c>
      <c r="BB11" s="411" t="s">
        <v>748</v>
      </c>
      <c r="BC11" s="411" t="s">
        <v>748</v>
      </c>
      <c r="BD11" s="413">
        <v>7</v>
      </c>
      <c r="BE11" s="498" t="s">
        <v>13</v>
      </c>
      <c r="BF11" s="703" t="s">
        <v>1759</v>
      </c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6">
        <v>8</v>
      </c>
      <c r="B12" s="510" t="s">
        <v>15</v>
      </c>
      <c r="C12" s="664" t="s">
        <v>1770</v>
      </c>
      <c r="D12" s="511"/>
      <c r="E12" s="418"/>
      <c r="F12" s="413">
        <v>8</v>
      </c>
      <c r="G12" s="389" t="s">
        <v>16</v>
      </c>
      <c r="H12" s="750" t="s">
        <v>1736</v>
      </c>
      <c r="I12" s="414" t="s">
        <v>748</v>
      </c>
      <c r="J12" s="415" t="s">
        <v>748</v>
      </c>
      <c r="K12" s="413">
        <v>8</v>
      </c>
      <c r="L12" s="498" t="s">
        <v>13</v>
      </c>
      <c r="M12" s="461" t="s">
        <v>1653</v>
      </c>
      <c r="N12" s="414" t="s">
        <v>748</v>
      </c>
      <c r="O12" s="415" t="s">
        <v>748</v>
      </c>
      <c r="P12" s="417">
        <v>8</v>
      </c>
      <c r="Q12" s="497" t="s">
        <v>15</v>
      </c>
      <c r="R12" s="638"/>
      <c r="S12" s="418"/>
      <c r="T12" s="418"/>
      <c r="U12" s="413">
        <v>8</v>
      </c>
      <c r="V12" s="498" t="s">
        <v>17</v>
      </c>
      <c r="W12" s="473" t="s">
        <v>1618</v>
      </c>
      <c r="X12" s="411"/>
      <c r="Y12" s="411"/>
      <c r="Z12" s="413">
        <v>8</v>
      </c>
      <c r="AA12" s="498" t="s">
        <v>14</v>
      </c>
      <c r="AB12" s="473" t="s">
        <v>1070</v>
      </c>
      <c r="AC12" s="410" t="s">
        <v>748</v>
      </c>
      <c r="AD12" s="411" t="s">
        <v>748</v>
      </c>
      <c r="AE12" s="417">
        <v>8</v>
      </c>
      <c r="AF12" s="510" t="s">
        <v>0</v>
      </c>
      <c r="AG12" s="659"/>
      <c r="AH12" s="573"/>
      <c r="AI12" s="418"/>
      <c r="AJ12" s="413">
        <v>8</v>
      </c>
      <c r="AK12" s="498" t="s">
        <v>12</v>
      </c>
      <c r="AL12" s="472" t="s">
        <v>1632</v>
      </c>
      <c r="AM12" s="411" t="s">
        <v>748</v>
      </c>
      <c r="AN12" s="411" t="s">
        <v>748</v>
      </c>
      <c r="AO12" s="413">
        <v>8</v>
      </c>
      <c r="AP12" s="498" t="s">
        <v>14</v>
      </c>
      <c r="AQ12" s="627"/>
      <c r="AR12" s="411" t="s">
        <v>748</v>
      </c>
      <c r="AS12" s="411" t="s">
        <v>748</v>
      </c>
      <c r="AT12" s="782">
        <v>8</v>
      </c>
      <c r="AU12" s="783" t="s">
        <v>16</v>
      </c>
      <c r="AV12" s="784" t="s">
        <v>1066</v>
      </c>
      <c r="AW12" s="501"/>
      <c r="AX12" s="501"/>
      <c r="AY12" s="413">
        <v>8</v>
      </c>
      <c r="AZ12" s="389" t="s">
        <v>13</v>
      </c>
      <c r="BA12" s="633" t="s">
        <v>1654</v>
      </c>
      <c r="BB12" s="411" t="s">
        <v>748</v>
      </c>
      <c r="BC12" s="411" t="s">
        <v>748</v>
      </c>
      <c r="BD12" s="413">
        <v>8</v>
      </c>
      <c r="BE12" s="498" t="s">
        <v>14</v>
      </c>
      <c r="BF12" s="505" t="s">
        <v>1655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0</v>
      </c>
      <c r="C13" s="761"/>
      <c r="D13" s="511"/>
      <c r="E13" s="418"/>
      <c r="F13" s="413">
        <v>9</v>
      </c>
      <c r="G13" s="389" t="s">
        <v>17</v>
      </c>
      <c r="H13" s="772" t="s">
        <v>1771</v>
      </c>
      <c r="I13" s="414" t="s">
        <v>748</v>
      </c>
      <c r="J13" s="415" t="s">
        <v>748</v>
      </c>
      <c r="K13" s="413">
        <v>9</v>
      </c>
      <c r="L13" s="498" t="s">
        <v>14</v>
      </c>
      <c r="M13" s="461" t="s">
        <v>1774</v>
      </c>
      <c r="N13" s="416" t="s">
        <v>748</v>
      </c>
      <c r="O13" s="415" t="s">
        <v>748</v>
      </c>
      <c r="P13" s="417">
        <v>9</v>
      </c>
      <c r="Q13" s="497" t="s">
        <v>0</v>
      </c>
      <c r="R13" s="650"/>
      <c r="S13" s="544"/>
      <c r="T13" s="545"/>
      <c r="U13" s="413">
        <v>9</v>
      </c>
      <c r="V13" s="498" t="s">
        <v>12</v>
      </c>
      <c r="W13" s="627" t="s">
        <v>1670</v>
      </c>
      <c r="X13" s="411"/>
      <c r="Y13" s="411"/>
      <c r="Z13" s="413">
        <v>9</v>
      </c>
      <c r="AA13" s="498" t="s">
        <v>15</v>
      </c>
      <c r="AB13" s="505" t="s">
        <v>1518</v>
      </c>
      <c r="AC13" s="410" t="s">
        <v>748</v>
      </c>
      <c r="AD13" s="411"/>
      <c r="AE13" s="417">
        <v>9</v>
      </c>
      <c r="AF13" s="510" t="s">
        <v>16</v>
      </c>
      <c r="AG13" s="779" t="s">
        <v>1511</v>
      </c>
      <c r="AH13" s="418"/>
      <c r="AI13" s="418"/>
      <c r="AJ13" s="413">
        <v>9</v>
      </c>
      <c r="AK13" s="498" t="s">
        <v>13</v>
      </c>
      <c r="AL13" s="473" t="s">
        <v>1497</v>
      </c>
      <c r="AM13" s="411" t="s">
        <v>748</v>
      </c>
      <c r="AN13" s="411" t="s">
        <v>748</v>
      </c>
      <c r="AO13" s="417">
        <v>9</v>
      </c>
      <c r="AP13" s="497" t="s">
        <v>15</v>
      </c>
      <c r="AQ13" s="638"/>
      <c r="AR13" s="418"/>
      <c r="AS13" s="418"/>
      <c r="AT13" s="413">
        <v>9</v>
      </c>
      <c r="AU13" s="498" t="s">
        <v>17</v>
      </c>
      <c r="AV13" s="473" t="s">
        <v>1562</v>
      </c>
      <c r="AW13" s="411"/>
      <c r="AX13" s="411"/>
      <c r="AY13" s="413">
        <v>9</v>
      </c>
      <c r="AZ13" s="389" t="s">
        <v>14</v>
      </c>
      <c r="BA13" s="505" t="s">
        <v>1656</v>
      </c>
      <c r="BB13" s="411" t="s">
        <v>748</v>
      </c>
      <c r="BC13" s="411" t="s">
        <v>748</v>
      </c>
      <c r="BD13" s="417">
        <v>9</v>
      </c>
      <c r="BE13" s="497" t="s">
        <v>15</v>
      </c>
      <c r="BF13" s="638"/>
      <c r="BG13" s="418"/>
      <c r="BH13" s="418"/>
      <c r="BI13" s="361"/>
      <c r="BJ13" s="361"/>
    </row>
    <row r="14" spans="1:62" ht="65.099999999999994" customHeight="1">
      <c r="A14" s="608">
        <v>10</v>
      </c>
      <c r="B14" s="389" t="s">
        <v>16</v>
      </c>
      <c r="C14" s="738" t="s">
        <v>1725</v>
      </c>
      <c r="D14" s="416" t="s">
        <v>748</v>
      </c>
      <c r="E14" s="411" t="s">
        <v>748</v>
      </c>
      <c r="F14" s="413">
        <v>10</v>
      </c>
      <c r="G14" s="389" t="s">
        <v>12</v>
      </c>
      <c r="H14" s="804" t="s">
        <v>1764</v>
      </c>
      <c r="I14" s="414" t="s">
        <v>748</v>
      </c>
      <c r="J14" s="415" t="s">
        <v>748</v>
      </c>
      <c r="K14" s="417">
        <v>10</v>
      </c>
      <c r="L14" s="497" t="s">
        <v>15</v>
      </c>
      <c r="M14" s="664" t="s">
        <v>1767</v>
      </c>
      <c r="N14" s="511"/>
      <c r="O14" s="545"/>
      <c r="P14" s="413">
        <v>10</v>
      </c>
      <c r="Q14" s="498" t="s">
        <v>16</v>
      </c>
      <c r="R14" s="476" t="s">
        <v>1516</v>
      </c>
      <c r="S14" s="414" t="s">
        <v>748</v>
      </c>
      <c r="T14" s="415" t="s">
        <v>748</v>
      </c>
      <c r="U14" s="413">
        <v>10</v>
      </c>
      <c r="V14" s="498" t="s">
        <v>13</v>
      </c>
      <c r="W14" s="627" t="s">
        <v>1780</v>
      </c>
      <c r="X14" s="411"/>
      <c r="Y14" s="411"/>
      <c r="Z14" s="417">
        <v>10</v>
      </c>
      <c r="AA14" s="497" t="s">
        <v>0</v>
      </c>
      <c r="AB14" s="641"/>
      <c r="AC14" s="573"/>
      <c r="AD14" s="418"/>
      <c r="AE14" s="413">
        <v>10</v>
      </c>
      <c r="AF14" s="389" t="s">
        <v>17</v>
      </c>
      <c r="AG14" s="778" t="s">
        <v>1524</v>
      </c>
      <c r="AH14" s="416" t="s">
        <v>1510</v>
      </c>
      <c r="AI14" s="411" t="s">
        <v>1510</v>
      </c>
      <c r="AJ14" s="413">
        <v>10</v>
      </c>
      <c r="AK14" s="498" t="s">
        <v>14</v>
      </c>
      <c r="AL14" s="627"/>
      <c r="AM14" s="411" t="s">
        <v>748</v>
      </c>
      <c r="AN14" s="411" t="s">
        <v>748</v>
      </c>
      <c r="AO14" s="417">
        <v>10</v>
      </c>
      <c r="AP14" s="497" t="s">
        <v>0</v>
      </c>
      <c r="AQ14" s="638"/>
      <c r="AR14" s="418"/>
      <c r="AS14" s="418"/>
      <c r="AT14" s="413">
        <v>10</v>
      </c>
      <c r="AU14" s="498" t="s">
        <v>12</v>
      </c>
      <c r="AV14" s="627"/>
      <c r="AW14" s="411"/>
      <c r="AX14" s="411"/>
      <c r="AY14" s="417">
        <v>10</v>
      </c>
      <c r="AZ14" s="510" t="s">
        <v>15</v>
      </c>
      <c r="BA14" s="638"/>
      <c r="BB14" s="418"/>
      <c r="BC14" s="418"/>
      <c r="BD14" s="417">
        <v>10</v>
      </c>
      <c r="BE14" s="497" t="s">
        <v>0</v>
      </c>
      <c r="BF14" s="638"/>
      <c r="BG14" s="418"/>
      <c r="BH14" s="418"/>
      <c r="BI14" s="361"/>
      <c r="BJ14" s="361"/>
    </row>
    <row r="15" spans="1:62" ht="65.099999999999994" customHeight="1">
      <c r="A15" s="608">
        <v>11</v>
      </c>
      <c r="B15" s="389" t="s">
        <v>17</v>
      </c>
      <c r="C15" s="803" t="s">
        <v>1772</v>
      </c>
      <c r="D15" s="416" t="s">
        <v>748</v>
      </c>
      <c r="E15" s="411" t="s">
        <v>748</v>
      </c>
      <c r="F15" s="413">
        <v>11</v>
      </c>
      <c r="G15" s="389" t="s">
        <v>13</v>
      </c>
      <c r="H15" s="800" t="s">
        <v>1680</v>
      </c>
      <c r="I15" s="414" t="s">
        <v>757</v>
      </c>
      <c r="J15" s="415" t="s">
        <v>757</v>
      </c>
      <c r="K15" s="417">
        <v>11</v>
      </c>
      <c r="L15" s="497" t="s">
        <v>0</v>
      </c>
      <c r="M15" s="638"/>
      <c r="N15" s="511"/>
      <c r="O15" s="545"/>
      <c r="P15" s="413">
        <v>11</v>
      </c>
      <c r="Q15" s="498" t="s">
        <v>17</v>
      </c>
      <c r="R15" s="472" t="s">
        <v>1751</v>
      </c>
      <c r="S15" s="414" t="s">
        <v>748</v>
      </c>
      <c r="T15" s="415" t="s">
        <v>748</v>
      </c>
      <c r="U15" s="417">
        <v>11</v>
      </c>
      <c r="V15" s="497" t="s">
        <v>14</v>
      </c>
      <c r="W15" s="470" t="s">
        <v>1532</v>
      </c>
      <c r="X15" s="418"/>
      <c r="Y15" s="418"/>
      <c r="Z15" s="417">
        <v>11</v>
      </c>
      <c r="AA15" s="497" t="s">
        <v>16</v>
      </c>
      <c r="AB15" s="543" t="s">
        <v>1550</v>
      </c>
      <c r="AC15" s="418"/>
      <c r="AD15" s="418"/>
      <c r="AE15" s="413">
        <v>11</v>
      </c>
      <c r="AF15" s="389" t="s">
        <v>12</v>
      </c>
      <c r="AG15" s="633" t="s">
        <v>1627</v>
      </c>
      <c r="AH15" s="416" t="s">
        <v>748</v>
      </c>
      <c r="AI15" s="411" t="s">
        <v>748</v>
      </c>
      <c r="AJ15" s="417">
        <v>11</v>
      </c>
      <c r="AK15" s="497" t="s">
        <v>15</v>
      </c>
      <c r="AL15" s="638"/>
      <c r="AM15" s="418"/>
      <c r="AN15" s="418"/>
      <c r="AO15" s="413">
        <v>11</v>
      </c>
      <c r="AP15" s="498" t="s">
        <v>16</v>
      </c>
      <c r="AQ15" s="477" t="s">
        <v>1547</v>
      </c>
      <c r="AR15" s="411" t="s">
        <v>748</v>
      </c>
      <c r="AS15" s="411" t="s">
        <v>748</v>
      </c>
      <c r="AT15" s="413">
        <v>11</v>
      </c>
      <c r="AU15" s="498" t="s">
        <v>13</v>
      </c>
      <c r="AV15" s="473" t="s">
        <v>786</v>
      </c>
      <c r="AW15" s="411"/>
      <c r="AX15" s="411"/>
      <c r="AY15" s="417">
        <v>11</v>
      </c>
      <c r="AZ15" s="510" t="s">
        <v>0</v>
      </c>
      <c r="BA15" s="470" t="s">
        <v>646</v>
      </c>
      <c r="BB15" s="418"/>
      <c r="BC15" s="418"/>
      <c r="BD15" s="413">
        <v>11</v>
      </c>
      <c r="BE15" s="498" t="s">
        <v>16</v>
      </c>
      <c r="BF15" s="471" t="s">
        <v>1554</v>
      </c>
      <c r="BG15" s="411" t="s">
        <v>748</v>
      </c>
      <c r="BH15" s="411" t="s">
        <v>748</v>
      </c>
      <c r="BI15" s="361"/>
      <c r="BJ15" s="361"/>
    </row>
    <row r="16" spans="1:62" ht="65.099999999999994" customHeight="1">
      <c r="A16" s="608">
        <v>12</v>
      </c>
      <c r="B16" s="389" t="s">
        <v>12</v>
      </c>
      <c r="C16" s="461" t="s">
        <v>1724</v>
      </c>
      <c r="D16" s="416" t="s">
        <v>748</v>
      </c>
      <c r="E16" s="411" t="s">
        <v>748</v>
      </c>
      <c r="F16" s="413">
        <v>12</v>
      </c>
      <c r="G16" s="389" t="s">
        <v>14</v>
      </c>
      <c r="H16" s="627" t="s">
        <v>1663</v>
      </c>
      <c r="I16" s="414" t="s">
        <v>757</v>
      </c>
      <c r="J16" s="415" t="s">
        <v>757</v>
      </c>
      <c r="K16" s="413">
        <v>12</v>
      </c>
      <c r="L16" s="498" t="s">
        <v>16</v>
      </c>
      <c r="M16" s="476" t="s">
        <v>1713</v>
      </c>
      <c r="N16" s="414" t="s">
        <v>748</v>
      </c>
      <c r="O16" s="710" t="s">
        <v>748</v>
      </c>
      <c r="P16" s="413">
        <v>12</v>
      </c>
      <c r="Q16" s="498" t="s">
        <v>12</v>
      </c>
      <c r="R16" s="479" t="s">
        <v>979</v>
      </c>
      <c r="S16" s="414" t="s">
        <v>748</v>
      </c>
      <c r="T16" s="415" t="s">
        <v>748</v>
      </c>
      <c r="U16" s="417">
        <v>12</v>
      </c>
      <c r="V16" s="497" t="s">
        <v>15</v>
      </c>
      <c r="W16" s="638"/>
      <c r="X16" s="418"/>
      <c r="Y16" s="418"/>
      <c r="Z16" s="413">
        <v>12</v>
      </c>
      <c r="AA16" s="498" t="s">
        <v>17</v>
      </c>
      <c r="AB16" s="631"/>
      <c r="AC16" s="411" t="s">
        <v>748</v>
      </c>
      <c r="AD16" s="411" t="s">
        <v>748</v>
      </c>
      <c r="AE16" s="413">
        <v>12</v>
      </c>
      <c r="AF16" s="389" t="s">
        <v>13</v>
      </c>
      <c r="AG16" s="471" t="s">
        <v>1744</v>
      </c>
      <c r="AH16" s="411" t="s">
        <v>757</v>
      </c>
      <c r="AI16" s="411" t="s">
        <v>757</v>
      </c>
      <c r="AJ16" s="417">
        <v>12</v>
      </c>
      <c r="AK16" s="497" t="s">
        <v>0</v>
      </c>
      <c r="AL16" s="661"/>
      <c r="AM16" s="418"/>
      <c r="AN16" s="418"/>
      <c r="AO16" s="413">
        <v>12</v>
      </c>
      <c r="AP16" s="498" t="s">
        <v>17</v>
      </c>
      <c r="AQ16" s="644" t="s">
        <v>1716</v>
      </c>
      <c r="AR16" s="411" t="s">
        <v>748</v>
      </c>
      <c r="AS16" s="411" t="s">
        <v>748</v>
      </c>
      <c r="AT16" s="413">
        <v>12</v>
      </c>
      <c r="AU16" s="498" t="s">
        <v>14</v>
      </c>
      <c r="AV16" s="473" t="s">
        <v>1504</v>
      </c>
      <c r="AW16" s="411" t="s">
        <v>1487</v>
      </c>
      <c r="AX16" s="411" t="s">
        <v>1487</v>
      </c>
      <c r="AY16" s="417">
        <v>12</v>
      </c>
      <c r="AZ16" s="510" t="s">
        <v>16</v>
      </c>
      <c r="BA16" s="470" t="s">
        <v>1515</v>
      </c>
      <c r="BB16" s="418"/>
      <c r="BC16" s="418"/>
      <c r="BD16" s="413">
        <v>12</v>
      </c>
      <c r="BE16" s="498" t="s">
        <v>17</v>
      </c>
      <c r="BF16" s="471" t="s">
        <v>1760</v>
      </c>
      <c r="BG16" s="411" t="s">
        <v>748</v>
      </c>
      <c r="BH16" s="411" t="s">
        <v>748</v>
      </c>
      <c r="BI16" s="361"/>
      <c r="BJ16" s="361"/>
    </row>
    <row r="17" spans="1:62" ht="65.099999999999994" customHeight="1">
      <c r="A17" s="608">
        <v>13</v>
      </c>
      <c r="B17" s="389" t="s">
        <v>13</v>
      </c>
      <c r="C17" s="770" t="s">
        <v>1678</v>
      </c>
      <c r="D17" s="416" t="s">
        <v>748</v>
      </c>
      <c r="E17" s="411" t="s">
        <v>748</v>
      </c>
      <c r="F17" s="417">
        <v>13</v>
      </c>
      <c r="G17" s="510" t="s">
        <v>15</v>
      </c>
      <c r="H17" s="470" t="s">
        <v>1514</v>
      </c>
      <c r="I17" s="544"/>
      <c r="J17" s="545"/>
      <c r="K17" s="413">
        <v>13</v>
      </c>
      <c r="L17" s="498" t="s">
        <v>17</v>
      </c>
      <c r="M17" s="631" t="s">
        <v>1750</v>
      </c>
      <c r="N17" s="414" t="s">
        <v>748</v>
      </c>
      <c r="O17" s="710" t="s">
        <v>748</v>
      </c>
      <c r="P17" s="413">
        <v>13</v>
      </c>
      <c r="Q17" s="498" t="s">
        <v>13</v>
      </c>
      <c r="R17" s="629" t="s">
        <v>1778</v>
      </c>
      <c r="S17" s="414" t="s">
        <v>748</v>
      </c>
      <c r="T17" s="415" t="s">
        <v>748</v>
      </c>
      <c r="U17" s="417">
        <v>13</v>
      </c>
      <c r="V17" s="497" t="s">
        <v>0</v>
      </c>
      <c r="W17" s="638"/>
      <c r="X17" s="418"/>
      <c r="Y17" s="418"/>
      <c r="Z17" s="413">
        <v>13</v>
      </c>
      <c r="AA17" s="498" t="s">
        <v>12</v>
      </c>
      <c r="AB17" s="472" t="s">
        <v>1499</v>
      </c>
      <c r="AC17" s="411" t="s">
        <v>748</v>
      </c>
      <c r="AD17" s="411" t="s">
        <v>748</v>
      </c>
      <c r="AE17" s="413">
        <v>13</v>
      </c>
      <c r="AF17" s="389" t="s">
        <v>14</v>
      </c>
      <c r="AG17" s="627" t="s">
        <v>1743</v>
      </c>
      <c r="AH17" s="411" t="s">
        <v>757</v>
      </c>
      <c r="AI17" s="411"/>
      <c r="AJ17" s="413">
        <v>13</v>
      </c>
      <c r="AK17" s="498" t="s">
        <v>16</v>
      </c>
      <c r="AL17" s="476" t="s">
        <v>1548</v>
      </c>
      <c r="AM17" s="411" t="s">
        <v>1487</v>
      </c>
      <c r="AN17" s="411" t="s">
        <v>1487</v>
      </c>
      <c r="AO17" s="413">
        <v>13</v>
      </c>
      <c r="AP17" s="498" t="s">
        <v>12</v>
      </c>
      <c r="AQ17" s="473" t="s">
        <v>1756</v>
      </c>
      <c r="AR17" s="411" t="s">
        <v>748</v>
      </c>
      <c r="AS17" s="411" t="s">
        <v>748</v>
      </c>
      <c r="AT17" s="417">
        <v>13</v>
      </c>
      <c r="AU17" s="497" t="s">
        <v>15</v>
      </c>
      <c r="AV17" s="664"/>
      <c r="AW17" s="418"/>
      <c r="AX17" s="418"/>
      <c r="AY17" s="413">
        <v>13</v>
      </c>
      <c r="AZ17" s="389" t="s">
        <v>17</v>
      </c>
      <c r="BA17" s="476" t="s">
        <v>1787</v>
      </c>
      <c r="BB17" s="411" t="s">
        <v>748</v>
      </c>
      <c r="BC17" s="411" t="s">
        <v>748</v>
      </c>
      <c r="BD17" s="413">
        <v>13</v>
      </c>
      <c r="BE17" s="498" t="s">
        <v>12</v>
      </c>
      <c r="BF17" s="627"/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14</v>
      </c>
      <c r="B18" s="389" t="s">
        <v>14</v>
      </c>
      <c r="C18" s="770" t="s">
        <v>1705</v>
      </c>
      <c r="D18" s="416" t="s">
        <v>748</v>
      </c>
      <c r="E18" s="411" t="s">
        <v>748</v>
      </c>
      <c r="F18" s="417">
        <v>14</v>
      </c>
      <c r="G18" s="510" t="s">
        <v>0</v>
      </c>
      <c r="H18" s="552" t="s">
        <v>1495</v>
      </c>
      <c r="I18" s="544"/>
      <c r="J18" s="545"/>
      <c r="K18" s="413">
        <v>14</v>
      </c>
      <c r="L18" s="498" t="s">
        <v>12</v>
      </c>
      <c r="M18" s="705" t="s">
        <v>1775</v>
      </c>
      <c r="N18" s="414" t="s">
        <v>748</v>
      </c>
      <c r="O18" s="415" t="s">
        <v>748</v>
      </c>
      <c r="P18" s="413">
        <v>14</v>
      </c>
      <c r="Q18" s="498" t="s">
        <v>14</v>
      </c>
      <c r="R18" s="627" t="s">
        <v>1779</v>
      </c>
      <c r="S18" s="411" t="s">
        <v>748</v>
      </c>
      <c r="T18" s="411" t="s">
        <v>748</v>
      </c>
      <c r="U18" s="413">
        <v>14</v>
      </c>
      <c r="V18" s="498" t="s">
        <v>16</v>
      </c>
      <c r="W18" s="473" t="s">
        <v>1498</v>
      </c>
      <c r="X18" s="411"/>
      <c r="Y18" s="411"/>
      <c r="Z18" s="413">
        <v>14</v>
      </c>
      <c r="AA18" s="498" t="s">
        <v>13</v>
      </c>
      <c r="AB18" s="547" t="s">
        <v>1577</v>
      </c>
      <c r="AC18" s="411" t="s">
        <v>748</v>
      </c>
      <c r="AD18" s="411" t="s">
        <v>748</v>
      </c>
      <c r="AE18" s="417">
        <v>14</v>
      </c>
      <c r="AF18" s="510" t="s">
        <v>15</v>
      </c>
      <c r="AG18" s="638" t="s">
        <v>1688</v>
      </c>
      <c r="AH18" s="418"/>
      <c r="AI18" s="418"/>
      <c r="AJ18" s="413">
        <v>14</v>
      </c>
      <c r="AK18" s="498" t="s">
        <v>17</v>
      </c>
      <c r="AL18" s="518" t="s">
        <v>1645</v>
      </c>
      <c r="AM18" s="411" t="s">
        <v>748</v>
      </c>
      <c r="AN18" s="411" t="s">
        <v>748</v>
      </c>
      <c r="AO18" s="413">
        <v>14</v>
      </c>
      <c r="AP18" s="498" t="s">
        <v>13</v>
      </c>
      <c r="AQ18" s="461" t="s">
        <v>1757</v>
      </c>
      <c r="AR18" s="411" t="s">
        <v>748</v>
      </c>
      <c r="AS18" s="411" t="s">
        <v>748</v>
      </c>
      <c r="AT18" s="417">
        <v>14</v>
      </c>
      <c r="AU18" s="497" t="s">
        <v>0</v>
      </c>
      <c r="AV18" s="638"/>
      <c r="AW18" s="418"/>
      <c r="AX18" s="418"/>
      <c r="AY18" s="413">
        <v>14</v>
      </c>
      <c r="AZ18" s="389" t="s">
        <v>12</v>
      </c>
      <c r="BA18" s="476" t="s">
        <v>1641</v>
      </c>
      <c r="BB18" s="411" t="s">
        <v>748</v>
      </c>
      <c r="BC18" s="411" t="s">
        <v>748</v>
      </c>
      <c r="BD18" s="413">
        <v>14</v>
      </c>
      <c r="BE18" s="498" t="s">
        <v>13</v>
      </c>
      <c r="BF18" s="627"/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6">
        <v>15</v>
      </c>
      <c r="B19" s="510" t="s">
        <v>15</v>
      </c>
      <c r="C19" s="664"/>
      <c r="D19" s="511"/>
      <c r="E19" s="418"/>
      <c r="F19" s="413">
        <v>15</v>
      </c>
      <c r="G19" s="389" t="s">
        <v>16</v>
      </c>
      <c r="H19" s="802" t="s">
        <v>1737</v>
      </c>
      <c r="I19" s="414" t="s">
        <v>748</v>
      </c>
      <c r="J19" s="415" t="s">
        <v>748</v>
      </c>
      <c r="K19" s="413">
        <v>15</v>
      </c>
      <c r="L19" s="498" t="s">
        <v>13</v>
      </c>
      <c r="M19" s="633" t="s">
        <v>1776</v>
      </c>
      <c r="N19" s="414" t="s">
        <v>748</v>
      </c>
      <c r="O19" s="415" t="s">
        <v>748</v>
      </c>
      <c r="P19" s="417">
        <v>15</v>
      </c>
      <c r="Q19" s="497" t="s">
        <v>15</v>
      </c>
      <c r="R19" s="638" t="s">
        <v>1667</v>
      </c>
      <c r="S19" s="418"/>
      <c r="T19" s="418"/>
      <c r="U19" s="413">
        <v>15</v>
      </c>
      <c r="V19" s="498" t="s">
        <v>17</v>
      </c>
      <c r="W19" s="473" t="s">
        <v>1498</v>
      </c>
      <c r="X19" s="411"/>
      <c r="Y19" s="411"/>
      <c r="Z19" s="413">
        <v>15</v>
      </c>
      <c r="AA19" s="498" t="s">
        <v>14</v>
      </c>
      <c r="AB19" s="627" t="s">
        <v>1719</v>
      </c>
      <c r="AC19" s="411" t="s">
        <v>748</v>
      </c>
      <c r="AD19" s="411" t="s">
        <v>748</v>
      </c>
      <c r="AE19" s="417">
        <v>15</v>
      </c>
      <c r="AF19" s="510" t="s">
        <v>0</v>
      </c>
      <c r="AG19" s="634"/>
      <c r="AH19" s="418"/>
      <c r="AI19" s="418"/>
      <c r="AJ19" s="413">
        <v>15</v>
      </c>
      <c r="AK19" s="498" t="s">
        <v>12</v>
      </c>
      <c r="AL19" s="679" t="s">
        <v>1689</v>
      </c>
      <c r="AM19" s="411" t="s">
        <v>748</v>
      </c>
      <c r="AN19" s="411" t="s">
        <v>748</v>
      </c>
      <c r="AO19" s="413">
        <v>15</v>
      </c>
      <c r="AP19" s="498" t="s">
        <v>14</v>
      </c>
      <c r="AQ19" s="473" t="s">
        <v>1745</v>
      </c>
      <c r="AR19" s="411" t="s">
        <v>748</v>
      </c>
      <c r="AS19" s="411" t="s">
        <v>748</v>
      </c>
      <c r="AT19" s="413">
        <v>15</v>
      </c>
      <c r="AU19" s="498" t="s">
        <v>16</v>
      </c>
      <c r="AV19" s="505" t="s">
        <v>1541</v>
      </c>
      <c r="AW19" s="411" t="s">
        <v>1487</v>
      </c>
      <c r="AX19" s="411" t="s">
        <v>1487</v>
      </c>
      <c r="AY19" s="413">
        <v>15</v>
      </c>
      <c r="AZ19" s="389" t="s">
        <v>13</v>
      </c>
      <c r="BA19" s="708" t="s">
        <v>1761</v>
      </c>
      <c r="BB19" s="411" t="s">
        <v>748</v>
      </c>
      <c r="BC19" s="411" t="s">
        <v>748</v>
      </c>
      <c r="BD19" s="413">
        <v>15</v>
      </c>
      <c r="BE19" s="498" t="s">
        <v>14</v>
      </c>
      <c r="BF19" s="473" t="s">
        <v>1513</v>
      </c>
      <c r="BG19" s="411" t="s">
        <v>748</v>
      </c>
      <c r="BH19" s="411"/>
      <c r="BI19" s="361"/>
      <c r="BJ19" s="361"/>
    </row>
    <row r="20" spans="1:62" ht="65.099999999999994" customHeight="1">
      <c r="A20" s="606">
        <v>16</v>
      </c>
      <c r="B20" s="510" t="s">
        <v>0</v>
      </c>
      <c r="C20" s="634"/>
      <c r="D20" s="511"/>
      <c r="E20" s="418"/>
      <c r="F20" s="413">
        <v>16</v>
      </c>
      <c r="G20" s="389" t="s">
        <v>17</v>
      </c>
      <c r="H20" s="805" t="s">
        <v>1789</v>
      </c>
      <c r="I20" s="414" t="s">
        <v>748</v>
      </c>
      <c r="J20" s="415" t="s">
        <v>748</v>
      </c>
      <c r="K20" s="413">
        <v>16</v>
      </c>
      <c r="L20" s="498" t="s">
        <v>14</v>
      </c>
      <c r="M20" s="633" t="s">
        <v>1735</v>
      </c>
      <c r="N20" s="414" t="s">
        <v>748</v>
      </c>
      <c r="O20" s="415" t="s">
        <v>748</v>
      </c>
      <c r="P20" s="417">
        <v>16</v>
      </c>
      <c r="Q20" s="497" t="s">
        <v>0</v>
      </c>
      <c r="R20" s="535" t="s">
        <v>1496</v>
      </c>
      <c r="S20" s="418"/>
      <c r="T20" s="418"/>
      <c r="U20" s="413">
        <v>16</v>
      </c>
      <c r="V20" s="498" t="s">
        <v>12</v>
      </c>
      <c r="W20" s="473" t="s">
        <v>777</v>
      </c>
      <c r="X20" s="411"/>
      <c r="Y20" s="411"/>
      <c r="Z20" s="417">
        <v>16</v>
      </c>
      <c r="AA20" s="497" t="s">
        <v>15</v>
      </c>
      <c r="AB20" s="638"/>
      <c r="AC20" s="418"/>
      <c r="AD20" s="418"/>
      <c r="AE20" s="413">
        <v>16</v>
      </c>
      <c r="AF20" s="389" t="s">
        <v>16</v>
      </c>
      <c r="AG20" s="476" t="s">
        <v>1557</v>
      </c>
      <c r="AH20" s="411" t="s">
        <v>748</v>
      </c>
      <c r="AI20" s="411" t="s">
        <v>748</v>
      </c>
      <c r="AJ20" s="413">
        <v>16</v>
      </c>
      <c r="AK20" s="498" t="s">
        <v>13</v>
      </c>
      <c r="AL20" s="475" t="s">
        <v>1698</v>
      </c>
      <c r="AM20" s="411" t="s">
        <v>748</v>
      </c>
      <c r="AN20" s="411" t="s">
        <v>748</v>
      </c>
      <c r="AO20" s="417">
        <v>16</v>
      </c>
      <c r="AP20" s="497" t="s">
        <v>15</v>
      </c>
      <c r="AQ20" s="638"/>
      <c r="AR20" s="418"/>
      <c r="AS20" s="418"/>
      <c r="AT20" s="413">
        <v>16</v>
      </c>
      <c r="AU20" s="498" t="s">
        <v>17</v>
      </c>
      <c r="AV20" s="671" t="s">
        <v>1708</v>
      </c>
      <c r="AW20" s="416" t="s">
        <v>748</v>
      </c>
      <c r="AX20" s="411" t="s">
        <v>748</v>
      </c>
      <c r="AY20" s="413">
        <v>16</v>
      </c>
      <c r="AZ20" s="389" t="s">
        <v>14</v>
      </c>
      <c r="BA20" s="505" t="s">
        <v>1717</v>
      </c>
      <c r="BB20" s="411" t="s">
        <v>748</v>
      </c>
      <c r="BC20" s="411" t="s">
        <v>748</v>
      </c>
      <c r="BD20" s="417">
        <v>16</v>
      </c>
      <c r="BE20" s="497" t="s">
        <v>15</v>
      </c>
      <c r="BF20" s="638"/>
      <c r="BG20" s="418"/>
      <c r="BH20" s="418"/>
      <c r="BI20" s="361"/>
      <c r="BJ20" s="361"/>
    </row>
    <row r="21" spans="1:62" ht="65.099999999999994" customHeight="1">
      <c r="A21" s="608">
        <v>17</v>
      </c>
      <c r="B21" s="389" t="s">
        <v>16</v>
      </c>
      <c r="C21" s="475" t="s">
        <v>1493</v>
      </c>
      <c r="D21" s="416" t="s">
        <v>748</v>
      </c>
      <c r="E21" s="411" t="s">
        <v>748</v>
      </c>
      <c r="F21" s="413">
        <v>17</v>
      </c>
      <c r="G21" s="389" t="s">
        <v>12</v>
      </c>
      <c r="H21" s="505" t="s">
        <v>1718</v>
      </c>
      <c r="I21" s="414" t="s">
        <v>748</v>
      </c>
      <c r="J21" s="415" t="s">
        <v>748</v>
      </c>
      <c r="K21" s="417">
        <v>17</v>
      </c>
      <c r="L21" s="497" t="s">
        <v>15</v>
      </c>
      <c r="M21" s="638" t="s">
        <v>1665</v>
      </c>
      <c r="N21" s="544"/>
      <c r="O21" s="545"/>
      <c r="P21" s="417">
        <v>17</v>
      </c>
      <c r="Q21" s="497" t="s">
        <v>16</v>
      </c>
      <c r="R21" s="560" t="s">
        <v>438</v>
      </c>
      <c r="S21" s="563"/>
      <c r="T21" s="564"/>
      <c r="U21" s="413">
        <v>17</v>
      </c>
      <c r="V21" s="498" t="s">
        <v>13</v>
      </c>
      <c r="W21" s="627"/>
      <c r="X21" s="411"/>
      <c r="Y21" s="411"/>
      <c r="Z21" s="417">
        <v>17</v>
      </c>
      <c r="AA21" s="497" t="s">
        <v>0</v>
      </c>
      <c r="AB21" s="638"/>
      <c r="AC21" s="418"/>
      <c r="AD21" s="418"/>
      <c r="AE21" s="413">
        <v>17</v>
      </c>
      <c r="AF21" s="389" t="s">
        <v>17</v>
      </c>
      <c r="AG21" s="472" t="s">
        <v>1038</v>
      </c>
      <c r="AH21" s="411" t="s">
        <v>748</v>
      </c>
      <c r="AI21" s="411" t="s">
        <v>748</v>
      </c>
      <c r="AJ21" s="413">
        <v>17</v>
      </c>
      <c r="AK21" s="498" t="s">
        <v>14</v>
      </c>
      <c r="AL21" s="703" t="s">
        <v>1710</v>
      </c>
      <c r="AM21" s="411" t="s">
        <v>748</v>
      </c>
      <c r="AN21" s="411" t="s">
        <v>748</v>
      </c>
      <c r="AO21" s="417">
        <v>17</v>
      </c>
      <c r="AP21" s="497" t="s">
        <v>0</v>
      </c>
      <c r="AQ21" s="638"/>
      <c r="AR21" s="418"/>
      <c r="AS21" s="418"/>
      <c r="AT21" s="413">
        <v>17</v>
      </c>
      <c r="AU21" s="498" t="s">
        <v>12</v>
      </c>
      <c r="AV21" s="631"/>
      <c r="AW21" s="416" t="s">
        <v>748</v>
      </c>
      <c r="AX21" s="411" t="s">
        <v>748</v>
      </c>
      <c r="AY21" s="417">
        <v>17</v>
      </c>
      <c r="AZ21" s="510" t="s">
        <v>15</v>
      </c>
      <c r="BA21" s="638"/>
      <c r="BB21" s="418"/>
      <c r="BC21" s="418"/>
      <c r="BD21" s="417">
        <v>17</v>
      </c>
      <c r="BE21" s="497" t="s">
        <v>0</v>
      </c>
      <c r="BF21" s="638"/>
      <c r="BG21" s="418"/>
      <c r="BH21" s="418"/>
      <c r="BI21" s="361"/>
      <c r="BJ21" s="361"/>
    </row>
    <row r="22" spans="1:62" ht="65.099999999999994" customHeight="1">
      <c r="A22" s="608">
        <v>18</v>
      </c>
      <c r="B22" s="389" t="s">
        <v>17</v>
      </c>
      <c r="C22" s="530" t="s">
        <v>1701</v>
      </c>
      <c r="D22" s="416" t="s">
        <v>748</v>
      </c>
      <c r="E22" s="411" t="s">
        <v>748</v>
      </c>
      <c r="F22" s="413">
        <v>18</v>
      </c>
      <c r="G22" s="389" t="s">
        <v>13</v>
      </c>
      <c r="H22" s="738" t="s">
        <v>1773</v>
      </c>
      <c r="I22" s="416" t="s">
        <v>748</v>
      </c>
      <c r="J22" s="416" t="s">
        <v>748</v>
      </c>
      <c r="K22" s="417">
        <v>18</v>
      </c>
      <c r="L22" s="497" t="s">
        <v>0</v>
      </c>
      <c r="M22" s="641"/>
      <c r="N22" s="544"/>
      <c r="O22" s="545"/>
      <c r="P22" s="413">
        <v>18</v>
      </c>
      <c r="Q22" s="498" t="s">
        <v>17</v>
      </c>
      <c r="R22" s="472" t="s">
        <v>1668</v>
      </c>
      <c r="S22" s="414" t="s">
        <v>748</v>
      </c>
      <c r="T22" s="415" t="s">
        <v>748</v>
      </c>
      <c r="U22" s="413">
        <v>18</v>
      </c>
      <c r="V22" s="498" t="s">
        <v>14</v>
      </c>
      <c r="W22" s="473" t="s">
        <v>1509</v>
      </c>
      <c r="X22" s="411"/>
      <c r="Y22" s="411"/>
      <c r="Z22" s="417">
        <v>18</v>
      </c>
      <c r="AA22" s="497" t="s">
        <v>16</v>
      </c>
      <c r="AB22" s="470" t="s">
        <v>1062</v>
      </c>
      <c r="AC22" s="418"/>
      <c r="AD22" s="418"/>
      <c r="AE22" s="413">
        <v>18</v>
      </c>
      <c r="AF22" s="389" t="s">
        <v>12</v>
      </c>
      <c r="AG22" s="476" t="s">
        <v>1566</v>
      </c>
      <c r="AH22" s="411" t="s">
        <v>748</v>
      </c>
      <c r="AI22" s="411" t="s">
        <v>748</v>
      </c>
      <c r="AJ22" s="417">
        <v>18</v>
      </c>
      <c r="AK22" s="497" t="s">
        <v>15</v>
      </c>
      <c r="AL22" s="638"/>
      <c r="AM22" s="418"/>
      <c r="AN22" s="418"/>
      <c r="AO22" s="413">
        <v>18</v>
      </c>
      <c r="AP22" s="498" t="s">
        <v>16</v>
      </c>
      <c r="AQ22" s="787" t="s">
        <v>1556</v>
      </c>
      <c r="AR22" s="411" t="s">
        <v>1487</v>
      </c>
      <c r="AS22" s="411" t="s">
        <v>1487</v>
      </c>
      <c r="AT22" s="413">
        <v>18</v>
      </c>
      <c r="AU22" s="498" t="s">
        <v>13</v>
      </c>
      <c r="AV22" s="475" t="s">
        <v>1747</v>
      </c>
      <c r="AW22" s="416" t="s">
        <v>748</v>
      </c>
      <c r="AX22" s="411" t="s">
        <v>748</v>
      </c>
      <c r="AY22" s="417">
        <v>18</v>
      </c>
      <c r="AZ22" s="510" t="s">
        <v>0</v>
      </c>
      <c r="BA22" s="651"/>
      <c r="BB22" s="418"/>
      <c r="BC22" s="418"/>
      <c r="BD22" s="413">
        <v>18</v>
      </c>
      <c r="BE22" s="498" t="s">
        <v>16</v>
      </c>
      <c r="BF22" s="473" t="s">
        <v>1553</v>
      </c>
      <c r="BG22" s="411" t="s">
        <v>748</v>
      </c>
      <c r="BH22" s="411" t="s">
        <v>748</v>
      </c>
      <c r="BI22" s="361"/>
      <c r="BJ22" s="361"/>
    </row>
    <row r="23" spans="1:62" ht="65.099999999999994" customHeight="1">
      <c r="A23" s="608">
        <v>19</v>
      </c>
      <c r="B23" s="389" t="s">
        <v>12</v>
      </c>
      <c r="C23" s="530" t="s">
        <v>1662</v>
      </c>
      <c r="D23" s="416" t="s">
        <v>748</v>
      </c>
      <c r="E23" s="411" t="s">
        <v>748</v>
      </c>
      <c r="F23" s="413">
        <v>19</v>
      </c>
      <c r="G23" s="389" t="s">
        <v>14</v>
      </c>
      <c r="H23" s="505" t="s">
        <v>1664</v>
      </c>
      <c r="I23" s="416" t="s">
        <v>748</v>
      </c>
      <c r="J23" s="416" t="s">
        <v>748</v>
      </c>
      <c r="K23" s="413">
        <v>19</v>
      </c>
      <c r="L23" s="498" t="s">
        <v>16</v>
      </c>
      <c r="M23" s="629"/>
      <c r="N23" s="414" t="s">
        <v>748</v>
      </c>
      <c r="O23" s="415" t="s">
        <v>748</v>
      </c>
      <c r="P23" s="413">
        <v>19</v>
      </c>
      <c r="Q23" s="498" t="s">
        <v>12</v>
      </c>
      <c r="R23" s="629"/>
      <c r="S23" s="414" t="s">
        <v>748</v>
      </c>
      <c r="T23" s="415" t="s">
        <v>748</v>
      </c>
      <c r="U23" s="417">
        <v>19</v>
      </c>
      <c r="V23" s="497" t="s">
        <v>15</v>
      </c>
      <c r="W23" s="638"/>
      <c r="X23" s="418"/>
      <c r="Y23" s="418"/>
      <c r="Z23" s="413">
        <v>19</v>
      </c>
      <c r="AA23" s="498" t="s">
        <v>17</v>
      </c>
      <c r="AB23" s="473" t="s">
        <v>1720</v>
      </c>
      <c r="AC23" s="411" t="s">
        <v>1510</v>
      </c>
      <c r="AD23" s="411" t="s">
        <v>1510</v>
      </c>
      <c r="AE23" s="417">
        <v>19</v>
      </c>
      <c r="AF23" s="510" t="s">
        <v>13</v>
      </c>
      <c r="AG23" s="701" t="s">
        <v>1436</v>
      </c>
      <c r="AH23" s="411"/>
      <c r="AI23" s="411"/>
      <c r="AJ23" s="417">
        <v>19</v>
      </c>
      <c r="AK23" s="497" t="s">
        <v>0</v>
      </c>
      <c r="AL23" s="641"/>
      <c r="AM23" s="418"/>
      <c r="AN23" s="418"/>
      <c r="AO23" s="413">
        <v>19</v>
      </c>
      <c r="AP23" s="498" t="s">
        <v>17</v>
      </c>
      <c r="AQ23" s="532" t="s">
        <v>1137</v>
      </c>
      <c r="AR23" s="411" t="s">
        <v>748</v>
      </c>
      <c r="AS23" s="411" t="s">
        <v>748</v>
      </c>
      <c r="AT23" s="413">
        <v>19</v>
      </c>
      <c r="AU23" s="498" t="s">
        <v>14</v>
      </c>
      <c r="AV23" s="473" t="s">
        <v>1746</v>
      </c>
      <c r="AW23" s="416" t="s">
        <v>748</v>
      </c>
      <c r="AX23" s="411" t="s">
        <v>748</v>
      </c>
      <c r="AY23" s="413">
        <v>19</v>
      </c>
      <c r="AZ23" s="389" t="s">
        <v>16</v>
      </c>
      <c r="BA23" s="788" t="s">
        <v>1699</v>
      </c>
      <c r="BB23" s="411" t="s">
        <v>1487</v>
      </c>
      <c r="BC23" s="411" t="s">
        <v>1487</v>
      </c>
      <c r="BD23" s="413">
        <v>19</v>
      </c>
      <c r="BE23" s="498" t="s">
        <v>17</v>
      </c>
      <c r="BF23" s="473" t="s">
        <v>1561</v>
      </c>
      <c r="BG23" s="411" t="s">
        <v>748</v>
      </c>
      <c r="BH23" s="411" t="s">
        <v>748</v>
      </c>
      <c r="BI23" s="361"/>
      <c r="BJ23" s="361"/>
    </row>
    <row r="24" spans="1:62" ht="65.099999999999994" customHeight="1">
      <c r="A24" s="608">
        <v>20</v>
      </c>
      <c r="B24" s="389" t="s">
        <v>13</v>
      </c>
      <c r="C24" s="505" t="s">
        <v>1661</v>
      </c>
      <c r="D24" s="416" t="s">
        <v>748</v>
      </c>
      <c r="E24" s="411" t="s">
        <v>748</v>
      </c>
      <c r="F24" s="417">
        <v>20</v>
      </c>
      <c r="G24" s="510" t="s">
        <v>15</v>
      </c>
      <c r="H24" s="543" t="s">
        <v>1650</v>
      </c>
      <c r="I24" s="511"/>
      <c r="J24" s="511"/>
      <c r="K24" s="413">
        <v>20</v>
      </c>
      <c r="L24" s="498" t="s">
        <v>17</v>
      </c>
      <c r="M24" s="679" t="s">
        <v>1777</v>
      </c>
      <c r="N24" s="414" t="s">
        <v>748</v>
      </c>
      <c r="O24" s="415" t="s">
        <v>748</v>
      </c>
      <c r="P24" s="413">
        <v>20</v>
      </c>
      <c r="Q24" s="498" t="s">
        <v>13</v>
      </c>
      <c r="R24" s="472" t="s">
        <v>1155</v>
      </c>
      <c r="S24" s="414" t="s">
        <v>748</v>
      </c>
      <c r="T24" s="415" t="s">
        <v>748</v>
      </c>
      <c r="U24" s="417">
        <v>20</v>
      </c>
      <c r="V24" s="497" t="s">
        <v>0</v>
      </c>
      <c r="W24" s="638"/>
      <c r="X24" s="418"/>
      <c r="Y24" s="418"/>
      <c r="Z24" s="413">
        <v>20</v>
      </c>
      <c r="AA24" s="498" t="s">
        <v>12</v>
      </c>
      <c r="AB24" s="475" t="s">
        <v>1117</v>
      </c>
      <c r="AC24" s="411" t="s">
        <v>748</v>
      </c>
      <c r="AD24" s="411" t="s">
        <v>748</v>
      </c>
      <c r="AE24" s="413">
        <v>20</v>
      </c>
      <c r="AF24" s="389" t="s">
        <v>14</v>
      </c>
      <c r="AG24" s="473" t="s">
        <v>1535</v>
      </c>
      <c r="AH24" s="411" t="s">
        <v>748</v>
      </c>
      <c r="AI24" s="411" t="s">
        <v>748</v>
      </c>
      <c r="AJ24" s="417">
        <v>20</v>
      </c>
      <c r="AK24" s="497" t="s">
        <v>16</v>
      </c>
      <c r="AL24" s="470" t="s">
        <v>647</v>
      </c>
      <c r="AM24" s="418"/>
      <c r="AN24" s="418"/>
      <c r="AO24" s="413">
        <v>20</v>
      </c>
      <c r="AP24" s="498" t="s">
        <v>12</v>
      </c>
      <c r="AQ24" s="636"/>
      <c r="AR24" s="411" t="s">
        <v>748</v>
      </c>
      <c r="AS24" s="411" t="s">
        <v>748</v>
      </c>
      <c r="AT24" s="417">
        <v>20</v>
      </c>
      <c r="AU24" s="497" t="s">
        <v>15</v>
      </c>
      <c r="AV24" s="638"/>
      <c r="AW24" s="511"/>
      <c r="AX24" s="418"/>
      <c r="AY24" s="413">
        <v>20</v>
      </c>
      <c r="AZ24" s="389" t="s">
        <v>17</v>
      </c>
      <c r="BA24" s="745"/>
      <c r="BB24" s="411" t="s">
        <v>748</v>
      </c>
      <c r="BC24" s="411" t="s">
        <v>748</v>
      </c>
      <c r="BD24" s="417">
        <v>20</v>
      </c>
      <c r="BE24" s="497" t="s">
        <v>12</v>
      </c>
      <c r="BF24" s="470" t="s">
        <v>1486</v>
      </c>
      <c r="BG24" s="418"/>
      <c r="BH24" s="418"/>
      <c r="BI24" s="361"/>
      <c r="BJ24" s="361"/>
    </row>
    <row r="25" spans="1:62" ht="65.099999999999994" customHeight="1">
      <c r="A25" s="608">
        <v>21</v>
      </c>
      <c r="B25" s="389" t="s">
        <v>14</v>
      </c>
      <c r="C25" s="505" t="s">
        <v>1679</v>
      </c>
      <c r="D25" s="416" t="s">
        <v>748</v>
      </c>
      <c r="E25" s="411" t="s">
        <v>748</v>
      </c>
      <c r="F25" s="417">
        <v>21</v>
      </c>
      <c r="G25" s="510" t="s">
        <v>0</v>
      </c>
      <c r="H25" s="641"/>
      <c r="I25" s="511"/>
      <c r="J25" s="545"/>
      <c r="K25" s="413">
        <v>21</v>
      </c>
      <c r="L25" s="498" t="s">
        <v>12</v>
      </c>
      <c r="M25" s="460" t="s">
        <v>1727</v>
      </c>
      <c r="N25" s="414" t="s">
        <v>748</v>
      </c>
      <c r="O25" s="415" t="s">
        <v>748</v>
      </c>
      <c r="P25" s="413">
        <v>21</v>
      </c>
      <c r="Q25" s="498" t="s">
        <v>14</v>
      </c>
      <c r="R25" s="741" t="s">
        <v>1505</v>
      </c>
      <c r="S25" s="414" t="s">
        <v>748</v>
      </c>
      <c r="T25" s="415" t="s">
        <v>748</v>
      </c>
      <c r="U25" s="413">
        <v>21</v>
      </c>
      <c r="V25" s="498" t="s">
        <v>16</v>
      </c>
      <c r="W25" s="786" t="s">
        <v>1683</v>
      </c>
      <c r="X25" s="416"/>
      <c r="Y25" s="411"/>
      <c r="Z25" s="413">
        <v>21</v>
      </c>
      <c r="AA25" s="498" t="s">
        <v>13</v>
      </c>
      <c r="AB25" s="476" t="s">
        <v>1684</v>
      </c>
      <c r="AC25" s="411" t="s">
        <v>748</v>
      </c>
      <c r="AD25" s="411" t="s">
        <v>748</v>
      </c>
      <c r="AE25" s="417">
        <v>21</v>
      </c>
      <c r="AF25" s="510" t="s">
        <v>15</v>
      </c>
      <c r="AG25" s="664" t="s">
        <v>1651</v>
      </c>
      <c r="AH25" s="418"/>
      <c r="AI25" s="418"/>
      <c r="AJ25" s="413">
        <v>21</v>
      </c>
      <c r="AK25" s="498" t="s">
        <v>17</v>
      </c>
      <c r="AL25" s="475" t="s">
        <v>1755</v>
      </c>
      <c r="AM25" s="411" t="s">
        <v>748</v>
      </c>
      <c r="AN25" s="411" t="s">
        <v>748</v>
      </c>
      <c r="AO25" s="413">
        <v>21</v>
      </c>
      <c r="AP25" s="498" t="s">
        <v>13</v>
      </c>
      <c r="AQ25" s="666"/>
      <c r="AR25" s="411" t="s">
        <v>748</v>
      </c>
      <c r="AS25" s="411" t="s">
        <v>748</v>
      </c>
      <c r="AT25" s="417">
        <v>21</v>
      </c>
      <c r="AU25" s="497" t="s">
        <v>0</v>
      </c>
      <c r="AV25" s="653"/>
      <c r="AW25" s="418"/>
      <c r="AX25" s="418"/>
      <c r="AY25" s="413">
        <v>21</v>
      </c>
      <c r="AZ25" s="389" t="s">
        <v>12</v>
      </c>
      <c r="BA25" s="475" t="s">
        <v>1525</v>
      </c>
      <c r="BB25" s="411" t="s">
        <v>748</v>
      </c>
      <c r="BC25" s="411" t="s">
        <v>748</v>
      </c>
      <c r="BD25" s="413">
        <v>21</v>
      </c>
      <c r="BE25" s="498" t="s">
        <v>13</v>
      </c>
      <c r="BF25" s="627"/>
      <c r="BG25" s="411" t="s">
        <v>757</v>
      </c>
      <c r="BH25" s="411" t="s">
        <v>757</v>
      </c>
      <c r="BI25" s="361"/>
      <c r="BJ25" s="361"/>
    </row>
    <row r="26" spans="1:62" ht="65.099999999999994" customHeight="1">
      <c r="A26" s="606">
        <v>22</v>
      </c>
      <c r="B26" s="510" t="s">
        <v>15</v>
      </c>
      <c r="C26" s="700" t="s">
        <v>1529</v>
      </c>
      <c r="D26" s="511"/>
      <c r="E26" s="418"/>
      <c r="F26" s="413">
        <v>22</v>
      </c>
      <c r="G26" s="389" t="s">
        <v>16</v>
      </c>
      <c r="H26" s="756" t="s">
        <v>1765</v>
      </c>
      <c r="I26" s="414" t="s">
        <v>748</v>
      </c>
      <c r="J26" s="415" t="s">
        <v>748</v>
      </c>
      <c r="K26" s="413">
        <v>22</v>
      </c>
      <c r="L26" s="498" t="s">
        <v>13</v>
      </c>
      <c r="M26" s="505" t="s">
        <v>1132</v>
      </c>
      <c r="N26" s="414" t="s">
        <v>748</v>
      </c>
      <c r="O26" s="415" t="s">
        <v>748</v>
      </c>
      <c r="P26" s="417">
        <v>22</v>
      </c>
      <c r="Q26" s="497" t="s">
        <v>15</v>
      </c>
      <c r="R26" s="562"/>
      <c r="S26" s="418"/>
      <c r="T26" s="418"/>
      <c r="U26" s="413">
        <v>22</v>
      </c>
      <c r="V26" s="498" t="s">
        <v>17</v>
      </c>
      <c r="W26" s="647"/>
      <c r="X26" s="416"/>
      <c r="Y26" s="411"/>
      <c r="Z26" s="413">
        <v>22</v>
      </c>
      <c r="AA26" s="498" t="s">
        <v>14</v>
      </c>
      <c r="AB26" s="627"/>
      <c r="AC26" s="411" t="s">
        <v>748</v>
      </c>
      <c r="AD26" s="411" t="s">
        <v>748</v>
      </c>
      <c r="AE26" s="417">
        <v>22</v>
      </c>
      <c r="AF26" s="510" t="s">
        <v>0</v>
      </c>
      <c r="AG26" s="641"/>
      <c r="AH26" s="418"/>
      <c r="AI26" s="418"/>
      <c r="AJ26" s="413">
        <v>22</v>
      </c>
      <c r="AK26" s="498" t="s">
        <v>12</v>
      </c>
      <c r="AL26" s="472" t="s">
        <v>1711</v>
      </c>
      <c r="AM26" s="411" t="s">
        <v>748</v>
      </c>
      <c r="AN26" s="411" t="s">
        <v>748</v>
      </c>
      <c r="AO26" s="413">
        <v>22</v>
      </c>
      <c r="AP26" s="498" t="s">
        <v>14</v>
      </c>
      <c r="AQ26" s="550" t="s">
        <v>1226</v>
      </c>
      <c r="AR26" s="411" t="s">
        <v>748</v>
      </c>
      <c r="AS26" s="411" t="s">
        <v>748</v>
      </c>
      <c r="AT26" s="413">
        <v>22</v>
      </c>
      <c r="AU26" s="498" t="s">
        <v>16</v>
      </c>
      <c r="AV26" s="472" t="s">
        <v>1646</v>
      </c>
      <c r="AW26" s="411" t="s">
        <v>1487</v>
      </c>
      <c r="AX26" s="411" t="s">
        <v>1487</v>
      </c>
      <c r="AY26" s="413">
        <v>22</v>
      </c>
      <c r="AZ26" s="389" t="s">
        <v>13</v>
      </c>
      <c r="BA26" s="475" t="s">
        <v>1709</v>
      </c>
      <c r="BB26" s="411" t="s">
        <v>748</v>
      </c>
      <c r="BC26" s="411" t="s">
        <v>748</v>
      </c>
      <c r="BD26" s="413">
        <v>22</v>
      </c>
      <c r="BE26" s="498" t="s">
        <v>14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0</v>
      </c>
      <c r="C27" s="681"/>
      <c r="D27" s="511"/>
      <c r="E27" s="418"/>
      <c r="F27" s="413">
        <v>23</v>
      </c>
      <c r="G27" s="389" t="s">
        <v>17</v>
      </c>
      <c r="H27" s="741" t="s">
        <v>1681</v>
      </c>
      <c r="I27" s="414" t="s">
        <v>748</v>
      </c>
      <c r="J27" s="415" t="s">
        <v>748</v>
      </c>
      <c r="K27" s="413">
        <v>23</v>
      </c>
      <c r="L27" s="498" t="s">
        <v>14</v>
      </c>
      <c r="M27" s="473" t="s">
        <v>1768</v>
      </c>
      <c r="N27" s="414" t="s">
        <v>748</v>
      </c>
      <c r="O27" s="415" t="s">
        <v>748</v>
      </c>
      <c r="P27" s="417">
        <v>23</v>
      </c>
      <c r="Q27" s="497" t="s">
        <v>0</v>
      </c>
      <c r="R27" s="651"/>
      <c r="S27" s="418"/>
      <c r="T27" s="418"/>
      <c r="U27" s="413">
        <v>23</v>
      </c>
      <c r="V27" s="498" t="s">
        <v>12</v>
      </c>
      <c r="W27" s="617" t="s">
        <v>1576</v>
      </c>
      <c r="X27" s="416"/>
      <c r="Y27" s="411"/>
      <c r="Z27" s="417">
        <v>23</v>
      </c>
      <c r="AA27" s="497" t="s">
        <v>15</v>
      </c>
      <c r="AB27" s="470" t="s">
        <v>648</v>
      </c>
      <c r="AC27" s="418"/>
      <c r="AD27" s="418"/>
      <c r="AE27" s="413">
        <v>23</v>
      </c>
      <c r="AF27" s="389" t="s">
        <v>16</v>
      </c>
      <c r="AG27" s="663"/>
      <c r="AH27" s="411" t="s">
        <v>748</v>
      </c>
      <c r="AI27" s="411" t="s">
        <v>748</v>
      </c>
      <c r="AJ27" s="417">
        <v>23</v>
      </c>
      <c r="AK27" s="497" t="s">
        <v>13</v>
      </c>
      <c r="AL27" s="470" t="s">
        <v>649</v>
      </c>
      <c r="AM27" s="418"/>
      <c r="AN27" s="418"/>
      <c r="AO27" s="417">
        <v>23</v>
      </c>
      <c r="AP27" s="497" t="s">
        <v>15</v>
      </c>
      <c r="AQ27" s="638" t="s">
        <v>1501</v>
      </c>
      <c r="AR27" s="418"/>
      <c r="AS27" s="418"/>
      <c r="AT27" s="413">
        <v>23</v>
      </c>
      <c r="AU27" s="498" t="s">
        <v>17</v>
      </c>
      <c r="AV27" s="473" t="s">
        <v>1659</v>
      </c>
      <c r="AW27" s="411" t="s">
        <v>748</v>
      </c>
      <c r="AX27" s="411" t="s">
        <v>748</v>
      </c>
      <c r="AY27" s="417">
        <v>23</v>
      </c>
      <c r="AZ27" s="510" t="s">
        <v>14</v>
      </c>
      <c r="BA27" s="470" t="s">
        <v>767</v>
      </c>
      <c r="BB27" s="418"/>
      <c r="BC27" s="418"/>
      <c r="BD27" s="417">
        <v>23</v>
      </c>
      <c r="BE27" s="497" t="s">
        <v>15</v>
      </c>
      <c r="BF27" s="638"/>
      <c r="BG27" s="418"/>
      <c r="BH27" s="418"/>
      <c r="BI27" s="361"/>
      <c r="BJ27" s="361"/>
    </row>
    <row r="28" spans="1:62" ht="65.099999999999994" customHeight="1">
      <c r="A28" s="608">
        <v>24</v>
      </c>
      <c r="B28" s="389" t="s">
        <v>16</v>
      </c>
      <c r="C28" s="735" t="s">
        <v>1494</v>
      </c>
      <c r="D28" s="416" t="s">
        <v>748</v>
      </c>
      <c r="E28" s="411" t="s">
        <v>748</v>
      </c>
      <c r="F28" s="413">
        <v>24</v>
      </c>
      <c r="G28" s="389" t="s">
        <v>12</v>
      </c>
      <c r="H28" s="461" t="s">
        <v>1762</v>
      </c>
      <c r="I28" s="414" t="s">
        <v>748</v>
      </c>
      <c r="J28" s="415" t="s">
        <v>748</v>
      </c>
      <c r="K28" s="417">
        <v>24</v>
      </c>
      <c r="L28" s="497" t="s">
        <v>15</v>
      </c>
      <c r="M28" s="634" t="s">
        <v>1784</v>
      </c>
      <c r="N28" s="544"/>
      <c r="O28" s="545"/>
      <c r="P28" s="413">
        <v>24</v>
      </c>
      <c r="Q28" s="498" t="s">
        <v>16</v>
      </c>
      <c r="R28" s="472" t="s">
        <v>1508</v>
      </c>
      <c r="S28" s="414"/>
      <c r="T28" s="415"/>
      <c r="U28" s="413">
        <v>24</v>
      </c>
      <c r="V28" s="498" t="s">
        <v>13</v>
      </c>
      <c r="W28" s="617" t="s">
        <v>1517</v>
      </c>
      <c r="X28" s="416" t="s">
        <v>1492</v>
      </c>
      <c r="Y28" s="411" t="s">
        <v>1492</v>
      </c>
      <c r="Z28" s="417">
        <v>24</v>
      </c>
      <c r="AA28" s="497" t="s">
        <v>0</v>
      </c>
      <c r="AB28" s="645"/>
      <c r="AC28" s="418"/>
      <c r="AD28" s="418"/>
      <c r="AE28" s="413">
        <v>24</v>
      </c>
      <c r="AF28" s="389" t="s">
        <v>17</v>
      </c>
      <c r="AG28" s="644"/>
      <c r="AH28" s="411" t="s">
        <v>748</v>
      </c>
      <c r="AI28" s="411" t="s">
        <v>748</v>
      </c>
      <c r="AJ28" s="413">
        <v>24</v>
      </c>
      <c r="AK28" s="498" t="s">
        <v>14</v>
      </c>
      <c r="AL28" s="627" t="s">
        <v>1754</v>
      </c>
      <c r="AM28" s="411" t="s">
        <v>748</v>
      </c>
      <c r="AN28" s="411" t="s">
        <v>748</v>
      </c>
      <c r="AO28" s="417">
        <v>24</v>
      </c>
      <c r="AP28" s="497" t="s">
        <v>0</v>
      </c>
      <c r="AQ28" s="638" t="s">
        <v>1500</v>
      </c>
      <c r="AR28" s="418"/>
      <c r="AS28" s="418"/>
      <c r="AT28" s="413">
        <v>24</v>
      </c>
      <c r="AU28" s="498" t="s">
        <v>12</v>
      </c>
      <c r="AV28" s="475" t="s">
        <v>1693</v>
      </c>
      <c r="AW28" s="411" t="s">
        <v>748</v>
      </c>
      <c r="AX28" s="411" t="s">
        <v>748</v>
      </c>
      <c r="AY28" s="417">
        <v>24</v>
      </c>
      <c r="AZ28" s="510" t="s">
        <v>15</v>
      </c>
      <c r="BA28" s="641"/>
      <c r="BB28" s="418"/>
      <c r="BC28" s="418"/>
      <c r="BD28" s="417">
        <v>24</v>
      </c>
      <c r="BE28" s="497" t="s">
        <v>0</v>
      </c>
      <c r="BF28" s="470"/>
      <c r="BG28" s="418"/>
      <c r="BH28" s="418"/>
      <c r="BI28" s="361"/>
      <c r="BJ28" s="361"/>
    </row>
    <row r="29" spans="1:62" ht="65.099999999999994" customHeight="1">
      <c r="A29" s="608">
        <v>25</v>
      </c>
      <c r="B29" s="389" t="s">
        <v>17</v>
      </c>
      <c r="C29" s="748" t="s">
        <v>1749</v>
      </c>
      <c r="D29" s="416" t="s">
        <v>748</v>
      </c>
      <c r="E29" s="411" t="s">
        <v>748</v>
      </c>
      <c r="F29" s="413">
        <v>25</v>
      </c>
      <c r="G29" s="389" t="s">
        <v>13</v>
      </c>
      <c r="H29" s="633" t="s">
        <v>1769</v>
      </c>
      <c r="I29" s="414" t="s">
        <v>748</v>
      </c>
      <c r="J29" s="415" t="s">
        <v>748</v>
      </c>
      <c r="K29" s="417">
        <v>25</v>
      </c>
      <c r="L29" s="497" t="s">
        <v>0</v>
      </c>
      <c r="M29" s="634"/>
      <c r="N29" s="544"/>
      <c r="O29" s="545"/>
      <c r="P29" s="413">
        <v>25</v>
      </c>
      <c r="Q29" s="498" t="s">
        <v>17</v>
      </c>
      <c r="R29" s="473" t="s">
        <v>1497</v>
      </c>
      <c r="S29" s="414"/>
      <c r="T29" s="415"/>
      <c r="U29" s="413">
        <v>25</v>
      </c>
      <c r="V29" s="498" t="s">
        <v>14</v>
      </c>
      <c r="W29" s="617" t="s">
        <v>1533</v>
      </c>
      <c r="X29" s="416" t="s">
        <v>1487</v>
      </c>
      <c r="Y29" s="411" t="s">
        <v>1487</v>
      </c>
      <c r="Z29" s="413">
        <v>25</v>
      </c>
      <c r="AA29" s="498" t="s">
        <v>16</v>
      </c>
      <c r="AB29" s="476" t="s">
        <v>1672</v>
      </c>
      <c r="AC29" s="411" t="s">
        <v>748</v>
      </c>
      <c r="AD29" s="411" t="s">
        <v>748</v>
      </c>
      <c r="AE29" s="413">
        <v>25</v>
      </c>
      <c r="AF29" s="389" t="s">
        <v>12</v>
      </c>
      <c r="AG29" s="629"/>
      <c r="AH29" s="411" t="s">
        <v>748</v>
      </c>
      <c r="AI29" s="411" t="s">
        <v>748</v>
      </c>
      <c r="AJ29" s="417">
        <v>25</v>
      </c>
      <c r="AK29" s="497" t="s">
        <v>15</v>
      </c>
      <c r="AL29" s="638"/>
      <c r="AM29" s="418"/>
      <c r="AN29" s="418"/>
      <c r="AO29" s="413">
        <v>25</v>
      </c>
      <c r="AP29" s="498" t="s">
        <v>16</v>
      </c>
      <c r="AQ29" s="473" t="s">
        <v>1044</v>
      </c>
      <c r="AR29" s="411"/>
      <c r="AS29" s="411"/>
      <c r="AT29" s="413">
        <v>25</v>
      </c>
      <c r="AU29" s="498" t="s">
        <v>13</v>
      </c>
      <c r="AV29" s="461" t="s">
        <v>1675</v>
      </c>
      <c r="AW29" s="411" t="s">
        <v>748</v>
      </c>
      <c r="AX29" s="411" t="s">
        <v>748</v>
      </c>
      <c r="AY29" s="417">
        <v>25</v>
      </c>
      <c r="AZ29" s="510" t="s">
        <v>0</v>
      </c>
      <c r="BA29" s="651"/>
      <c r="BB29" s="418"/>
      <c r="BC29" s="418"/>
      <c r="BD29" s="413">
        <v>25</v>
      </c>
      <c r="BE29" s="498" t="s">
        <v>16</v>
      </c>
      <c r="BF29" s="759" t="s">
        <v>1491</v>
      </c>
      <c r="BG29" s="411" t="s">
        <v>1487</v>
      </c>
      <c r="BH29" s="411" t="s">
        <v>1487</v>
      </c>
      <c r="BI29" s="361"/>
      <c r="BJ29" s="361"/>
    </row>
    <row r="30" spans="1:62" ht="65.099999999999994" customHeight="1">
      <c r="A30" s="608">
        <v>26</v>
      </c>
      <c r="B30" s="389" t="s">
        <v>12</v>
      </c>
      <c r="C30" s="613" t="s">
        <v>1726</v>
      </c>
      <c r="D30" s="416" t="s">
        <v>748</v>
      </c>
      <c r="E30" s="411" t="s">
        <v>748</v>
      </c>
      <c r="F30" s="413">
        <v>26</v>
      </c>
      <c r="G30" s="389" t="s">
        <v>14</v>
      </c>
      <c r="H30" s="473" t="s">
        <v>1600</v>
      </c>
      <c r="I30" s="414" t="s">
        <v>748</v>
      </c>
      <c r="J30" s="415" t="s">
        <v>748</v>
      </c>
      <c r="K30" s="413">
        <v>26</v>
      </c>
      <c r="L30" s="498" t="s">
        <v>16</v>
      </c>
      <c r="M30" s="460" t="s">
        <v>1732</v>
      </c>
      <c r="N30" s="414" t="s">
        <v>748</v>
      </c>
      <c r="O30" s="415" t="s">
        <v>748</v>
      </c>
      <c r="P30" s="413">
        <v>26</v>
      </c>
      <c r="Q30" s="498" t="s">
        <v>12</v>
      </c>
      <c r="R30" s="627"/>
      <c r="S30" s="414"/>
      <c r="T30" s="415"/>
      <c r="U30" s="417">
        <v>26</v>
      </c>
      <c r="V30" s="497" t="s">
        <v>15</v>
      </c>
      <c r="W30" s="775"/>
      <c r="X30" s="511"/>
      <c r="Y30" s="418"/>
      <c r="Z30" s="413">
        <v>26</v>
      </c>
      <c r="AA30" s="498" t="s">
        <v>17</v>
      </c>
      <c r="AB30" s="644"/>
      <c r="AC30" s="411" t="s">
        <v>748</v>
      </c>
      <c r="AD30" s="411" t="s">
        <v>748</v>
      </c>
      <c r="AE30" s="413">
        <v>26</v>
      </c>
      <c r="AF30" s="389" t="s">
        <v>13</v>
      </c>
      <c r="AG30" s="679" t="s">
        <v>1786</v>
      </c>
      <c r="AH30" s="411" t="s">
        <v>748</v>
      </c>
      <c r="AI30" s="411" t="s">
        <v>748</v>
      </c>
      <c r="AJ30" s="417">
        <v>26</v>
      </c>
      <c r="AK30" s="497" t="s">
        <v>0</v>
      </c>
      <c r="AL30" s="664"/>
      <c r="AM30" s="418"/>
      <c r="AN30" s="418"/>
      <c r="AO30" s="413">
        <v>26</v>
      </c>
      <c r="AP30" s="498" t="s">
        <v>17</v>
      </c>
      <c r="AQ30" s="505" t="s">
        <v>1692</v>
      </c>
      <c r="AR30" s="411"/>
      <c r="AS30" s="411"/>
      <c r="AT30" s="413">
        <v>26</v>
      </c>
      <c r="AU30" s="498" t="s">
        <v>14</v>
      </c>
      <c r="AV30" s="505" t="s">
        <v>1748</v>
      </c>
      <c r="AW30" s="411" t="s">
        <v>748</v>
      </c>
      <c r="AX30" s="411" t="s">
        <v>748</v>
      </c>
      <c r="AY30" s="413">
        <v>26</v>
      </c>
      <c r="AZ30" s="389" t="s">
        <v>16</v>
      </c>
      <c r="BA30" s="477" t="s">
        <v>1657</v>
      </c>
      <c r="BB30" s="411" t="s">
        <v>1487</v>
      </c>
      <c r="BC30" s="411" t="s">
        <v>1487</v>
      </c>
      <c r="BD30" s="413">
        <v>26</v>
      </c>
      <c r="BE30" s="498" t="s">
        <v>17</v>
      </c>
      <c r="BF30" s="759" t="s">
        <v>1139</v>
      </c>
      <c r="BG30" s="411"/>
      <c r="BH30" s="411"/>
      <c r="BI30" s="361"/>
      <c r="BJ30" s="361"/>
    </row>
    <row r="31" spans="1:62" ht="65.099999999999994" customHeight="1">
      <c r="A31" s="608">
        <v>27</v>
      </c>
      <c r="B31" s="389" t="s">
        <v>13</v>
      </c>
      <c r="C31" s="505" t="s">
        <v>1649</v>
      </c>
      <c r="D31" s="416" t="s">
        <v>748</v>
      </c>
      <c r="E31" s="411" t="s">
        <v>748</v>
      </c>
      <c r="F31" s="417">
        <v>27</v>
      </c>
      <c r="G31" s="510" t="s">
        <v>15</v>
      </c>
      <c r="H31" s="701" t="s">
        <v>1601</v>
      </c>
      <c r="I31" s="544"/>
      <c r="J31" s="769"/>
      <c r="K31" s="413">
        <v>27</v>
      </c>
      <c r="L31" s="498" t="s">
        <v>17</v>
      </c>
      <c r="M31" s="703" t="s">
        <v>1741</v>
      </c>
      <c r="N31" s="414" t="s">
        <v>748</v>
      </c>
      <c r="O31" s="415" t="s">
        <v>748</v>
      </c>
      <c r="P31" s="413">
        <v>27</v>
      </c>
      <c r="Q31" s="498" t="s">
        <v>13</v>
      </c>
      <c r="R31" s="627"/>
      <c r="S31" s="414"/>
      <c r="T31" s="415"/>
      <c r="U31" s="417">
        <v>27</v>
      </c>
      <c r="V31" s="497" t="s">
        <v>0</v>
      </c>
      <c r="W31" s="654"/>
      <c r="X31" s="511"/>
      <c r="Y31" s="418"/>
      <c r="Z31" s="413">
        <v>27</v>
      </c>
      <c r="AA31" s="498" t="s">
        <v>12</v>
      </c>
      <c r="AB31" s="532" t="s">
        <v>1132</v>
      </c>
      <c r="AC31" s="411" t="s">
        <v>748</v>
      </c>
      <c r="AD31" s="411" t="s">
        <v>748</v>
      </c>
      <c r="AE31" s="413">
        <v>27</v>
      </c>
      <c r="AF31" s="389" t="s">
        <v>14</v>
      </c>
      <c r="AG31" s="505" t="s">
        <v>1674</v>
      </c>
      <c r="AH31" s="411" t="s">
        <v>748</v>
      </c>
      <c r="AI31" s="411" t="s">
        <v>748</v>
      </c>
      <c r="AJ31" s="413">
        <v>27</v>
      </c>
      <c r="AK31" s="498" t="s">
        <v>16</v>
      </c>
      <c r="AL31" s="705" t="s">
        <v>1722</v>
      </c>
      <c r="AM31" s="411" t="s">
        <v>1487</v>
      </c>
      <c r="AN31" s="411" t="s">
        <v>1487</v>
      </c>
      <c r="AO31" s="413">
        <v>27</v>
      </c>
      <c r="AP31" s="498" t="s">
        <v>12</v>
      </c>
      <c r="AQ31" s="627"/>
      <c r="AR31" s="411"/>
      <c r="AS31" s="411"/>
      <c r="AT31" s="417">
        <v>27</v>
      </c>
      <c r="AU31" s="497" t="s">
        <v>15</v>
      </c>
      <c r="AV31" s="653" t="s">
        <v>1660</v>
      </c>
      <c r="AW31" s="418"/>
      <c r="AX31" s="418"/>
      <c r="AY31" s="413">
        <v>27</v>
      </c>
      <c r="AZ31" s="389" t="s">
        <v>17</v>
      </c>
      <c r="BA31" s="749" t="s">
        <v>1676</v>
      </c>
      <c r="BB31" s="411" t="s">
        <v>748</v>
      </c>
      <c r="BC31" s="411" t="s">
        <v>748</v>
      </c>
      <c r="BD31" s="413">
        <v>27</v>
      </c>
      <c r="BE31" s="498" t="s">
        <v>12</v>
      </c>
      <c r="BF31" s="682" t="s">
        <v>788</v>
      </c>
      <c r="BG31" s="411"/>
      <c r="BH31" s="411"/>
      <c r="BI31" s="361"/>
      <c r="BJ31" s="361"/>
    </row>
    <row r="32" spans="1:62" ht="65.099999999999994" customHeight="1">
      <c r="A32" s="608">
        <v>28</v>
      </c>
      <c r="B32" s="389" t="s">
        <v>14</v>
      </c>
      <c r="C32" s="505" t="s">
        <v>1573</v>
      </c>
      <c r="D32" s="416" t="s">
        <v>748</v>
      </c>
      <c r="E32" s="411" t="s">
        <v>748</v>
      </c>
      <c r="F32" s="417">
        <v>28</v>
      </c>
      <c r="G32" s="510" t="s">
        <v>0</v>
      </c>
      <c r="H32" s="641"/>
      <c r="I32" s="511"/>
      <c r="J32" s="545"/>
      <c r="K32" s="413">
        <v>28</v>
      </c>
      <c r="L32" s="498" t="s">
        <v>12</v>
      </c>
      <c r="M32" s="785" t="s">
        <v>1740</v>
      </c>
      <c r="N32" s="414" t="s">
        <v>748</v>
      </c>
      <c r="O32" s="415" t="s">
        <v>748</v>
      </c>
      <c r="P32" s="413">
        <v>28</v>
      </c>
      <c r="Q32" s="498" t="s">
        <v>14</v>
      </c>
      <c r="R32" s="473" t="s">
        <v>1531</v>
      </c>
      <c r="S32" s="411"/>
      <c r="T32" s="411"/>
      <c r="U32" s="413">
        <v>28</v>
      </c>
      <c r="V32" s="498" t="s">
        <v>16</v>
      </c>
      <c r="W32" s="703" t="s">
        <v>1658</v>
      </c>
      <c r="X32" s="416" t="s">
        <v>748</v>
      </c>
      <c r="Y32" s="411" t="s">
        <v>748</v>
      </c>
      <c r="Z32" s="413">
        <v>28</v>
      </c>
      <c r="AA32" s="498" t="s">
        <v>13</v>
      </c>
      <c r="AB32" s="518" t="s">
        <v>1685</v>
      </c>
      <c r="AC32" s="411" t="s">
        <v>748</v>
      </c>
      <c r="AD32" s="411" t="s">
        <v>748</v>
      </c>
      <c r="AE32" s="417">
        <v>28</v>
      </c>
      <c r="AF32" s="510" t="s">
        <v>15</v>
      </c>
      <c r="AG32" s="557" t="s">
        <v>1783</v>
      </c>
      <c r="AH32" s="418"/>
      <c r="AI32" s="418"/>
      <c r="AJ32" s="413">
        <v>28</v>
      </c>
      <c r="AK32" s="498" t="s">
        <v>17</v>
      </c>
      <c r="AL32" s="703" t="s">
        <v>1690</v>
      </c>
      <c r="AM32" s="411" t="s">
        <v>748</v>
      </c>
      <c r="AN32" s="411" t="s">
        <v>748</v>
      </c>
      <c r="AO32" s="413">
        <v>28</v>
      </c>
      <c r="AP32" s="498" t="s">
        <v>13</v>
      </c>
      <c r="AQ32" s="627"/>
      <c r="AR32" s="411"/>
      <c r="AS32" s="411"/>
      <c r="AT32" s="417">
        <v>28</v>
      </c>
      <c r="AU32" s="497" t="s">
        <v>0</v>
      </c>
      <c r="AV32" s="653"/>
      <c r="AW32" s="511"/>
      <c r="AX32" s="418"/>
      <c r="AY32" s="413">
        <v>28</v>
      </c>
      <c r="AZ32" s="389" t="s">
        <v>12</v>
      </c>
      <c r="BA32" s="476" t="s">
        <v>1721</v>
      </c>
      <c r="BB32" s="411" t="s">
        <v>748</v>
      </c>
      <c r="BC32" s="411" t="s">
        <v>748</v>
      </c>
      <c r="BD32" s="413">
        <v>28</v>
      </c>
      <c r="BE32" s="498" t="s">
        <v>13</v>
      </c>
      <c r="BF32" s="686" t="s">
        <v>766</v>
      </c>
      <c r="BG32" s="411"/>
      <c r="BH32" s="411"/>
      <c r="BI32" s="361"/>
      <c r="BJ32" s="361"/>
    </row>
    <row r="33" spans="1:62" ht="65.099999999999994" customHeight="1">
      <c r="A33" s="606">
        <v>29</v>
      </c>
      <c r="B33" s="510" t="s">
        <v>15</v>
      </c>
      <c r="C33" s="664" t="s">
        <v>1502</v>
      </c>
      <c r="D33" s="418"/>
      <c r="E33" s="418"/>
      <c r="F33" s="413">
        <v>29</v>
      </c>
      <c r="G33" s="389" t="s">
        <v>16</v>
      </c>
      <c r="H33" s="475" t="s">
        <v>1522</v>
      </c>
      <c r="I33" s="414" t="s">
        <v>748</v>
      </c>
      <c r="J33" s="415" t="s">
        <v>748</v>
      </c>
      <c r="K33" s="413">
        <v>29</v>
      </c>
      <c r="L33" s="498" t="s">
        <v>13</v>
      </c>
      <c r="M33" s="532" t="s">
        <v>1682</v>
      </c>
      <c r="N33" s="414" t="s">
        <v>748</v>
      </c>
      <c r="O33" s="710" t="s">
        <v>748</v>
      </c>
      <c r="P33" s="417">
        <v>29</v>
      </c>
      <c r="Q33" s="497" t="s">
        <v>15</v>
      </c>
      <c r="R33" s="638"/>
      <c r="S33" s="418"/>
      <c r="T33" s="418"/>
      <c r="U33" s="413">
        <v>29</v>
      </c>
      <c r="V33" s="498" t="s">
        <v>17</v>
      </c>
      <c r="W33" s="461" t="s">
        <v>1697</v>
      </c>
      <c r="X33" s="416" t="s">
        <v>748</v>
      </c>
      <c r="Y33" s="411" t="s">
        <v>748</v>
      </c>
      <c r="Z33" s="413">
        <v>29</v>
      </c>
      <c r="AA33" s="498" t="s">
        <v>14</v>
      </c>
      <c r="AB33" s="473" t="s">
        <v>1673</v>
      </c>
      <c r="AC33" s="411" t="s">
        <v>748</v>
      </c>
      <c r="AD33" s="411" t="s">
        <v>748</v>
      </c>
      <c r="AE33" s="417">
        <v>29</v>
      </c>
      <c r="AF33" s="510" t="s">
        <v>0</v>
      </c>
      <c r="AG33" s="653"/>
      <c r="AH33" s="511"/>
      <c r="AI33" s="418"/>
      <c r="AJ33" s="413">
        <v>29</v>
      </c>
      <c r="AK33" s="498" t="s">
        <v>12</v>
      </c>
      <c r="AL33" s="781"/>
      <c r="AM33" s="411" t="s">
        <v>748</v>
      </c>
      <c r="AN33" s="411" t="s">
        <v>748</v>
      </c>
      <c r="AO33" s="417">
        <v>29</v>
      </c>
      <c r="AP33" s="497" t="s">
        <v>14</v>
      </c>
      <c r="AQ33" s="470" t="s">
        <v>753</v>
      </c>
      <c r="AR33" s="418"/>
      <c r="AS33" s="418"/>
      <c r="AT33" s="413">
        <v>29</v>
      </c>
      <c r="AU33" s="498" t="s">
        <v>16</v>
      </c>
      <c r="AV33" s="788" t="s">
        <v>1556</v>
      </c>
      <c r="AW33" s="416" t="s">
        <v>1487</v>
      </c>
      <c r="AX33" s="411" t="s">
        <v>1487</v>
      </c>
      <c r="AY33" s="413">
        <v>29</v>
      </c>
      <c r="AZ33" s="498" t="s">
        <v>247</v>
      </c>
      <c r="BA33" s="760"/>
      <c r="BB33" s="416" t="s">
        <v>1487</v>
      </c>
      <c r="BC33" s="411" t="s">
        <v>1487</v>
      </c>
      <c r="BD33" s="413">
        <v>29</v>
      </c>
      <c r="BE33" s="498" t="s">
        <v>14</v>
      </c>
      <c r="BF33" s="682" t="s">
        <v>818</v>
      </c>
      <c r="BG33" s="411"/>
      <c r="BH33" s="411"/>
      <c r="BI33" s="361"/>
      <c r="BJ33" s="361"/>
    </row>
    <row r="34" spans="1:62" ht="65.099999999999994" customHeight="1" thickBot="1">
      <c r="A34" s="606">
        <v>30</v>
      </c>
      <c r="B34" s="497" t="s">
        <v>20</v>
      </c>
      <c r="C34" s="470"/>
      <c r="D34" s="418"/>
      <c r="E34" s="418"/>
      <c r="F34" s="413">
        <v>30</v>
      </c>
      <c r="G34" s="389" t="s">
        <v>17</v>
      </c>
      <c r="H34" s="740" t="s">
        <v>1763</v>
      </c>
      <c r="I34" s="414" t="s">
        <v>748</v>
      </c>
      <c r="J34" s="415" t="s">
        <v>748</v>
      </c>
      <c r="K34" s="413">
        <v>30</v>
      </c>
      <c r="L34" s="498" t="s">
        <v>14</v>
      </c>
      <c r="M34" s="473" t="s">
        <v>1706</v>
      </c>
      <c r="N34" s="414" t="s">
        <v>748</v>
      </c>
      <c r="O34" s="710" t="s">
        <v>748</v>
      </c>
      <c r="P34" s="417">
        <v>30</v>
      </c>
      <c r="Q34" s="497" t="s">
        <v>0</v>
      </c>
      <c r="R34" s="638"/>
      <c r="S34" s="418"/>
      <c r="T34" s="418"/>
      <c r="U34" s="413">
        <v>30</v>
      </c>
      <c r="V34" s="498" t="s">
        <v>12</v>
      </c>
      <c r="W34" s="780" t="s">
        <v>1752</v>
      </c>
      <c r="X34" s="416" t="s">
        <v>748</v>
      </c>
      <c r="Y34" s="411" t="s">
        <v>748</v>
      </c>
      <c r="Z34" s="417">
        <v>30</v>
      </c>
      <c r="AA34" s="497" t="s">
        <v>15</v>
      </c>
      <c r="AB34" s="638"/>
      <c r="AC34" s="418"/>
      <c r="AD34" s="418"/>
      <c r="AE34" s="413">
        <v>30</v>
      </c>
      <c r="AF34" s="389" t="s">
        <v>16</v>
      </c>
      <c r="AG34" s="472"/>
      <c r="AH34" s="594" t="s">
        <v>748</v>
      </c>
      <c r="AI34" s="595" t="s">
        <v>748</v>
      </c>
      <c r="AJ34" s="413">
        <v>30</v>
      </c>
      <c r="AK34" s="498" t="s">
        <v>13</v>
      </c>
      <c r="AL34" s="460" t="s">
        <v>1691</v>
      </c>
      <c r="AM34" s="411" t="s">
        <v>748</v>
      </c>
      <c r="AN34" s="411" t="s">
        <v>748</v>
      </c>
      <c r="AO34" s="417">
        <v>30</v>
      </c>
      <c r="AP34" s="497" t="s">
        <v>15</v>
      </c>
      <c r="AQ34" s="470" t="s">
        <v>753</v>
      </c>
      <c r="AR34" s="418"/>
      <c r="AS34" s="418"/>
      <c r="AT34" s="413">
        <v>30</v>
      </c>
      <c r="AU34" s="498" t="s">
        <v>17</v>
      </c>
      <c r="AV34" s="472" t="s">
        <v>1558</v>
      </c>
      <c r="AW34" s="416" t="s">
        <v>748</v>
      </c>
      <c r="AX34" s="411" t="s">
        <v>748</v>
      </c>
      <c r="AY34" s="1096"/>
      <c r="AZ34" s="1097"/>
      <c r="BA34" s="1097"/>
      <c r="BB34" s="1097"/>
      <c r="BC34" s="1098"/>
      <c r="BD34" s="417">
        <v>30</v>
      </c>
      <c r="BE34" s="497" t="s">
        <v>15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389" t="s">
        <v>12</v>
      </c>
      <c r="H35" s="731" t="s">
        <v>1521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413">
        <v>31</v>
      </c>
      <c r="Q35" s="498" t="s">
        <v>16</v>
      </c>
      <c r="R35" s="473" t="s">
        <v>1702</v>
      </c>
      <c r="S35" s="411"/>
      <c r="T35" s="411"/>
      <c r="U35" s="419">
        <v>31</v>
      </c>
      <c r="V35" s="498" t="s">
        <v>13</v>
      </c>
      <c r="W35" s="753" t="s">
        <v>1781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17</v>
      </c>
      <c r="AG35" s="626" t="s">
        <v>1753</v>
      </c>
      <c r="AH35" s="594" t="s">
        <v>748</v>
      </c>
      <c r="AI35" s="595" t="s">
        <v>748</v>
      </c>
      <c r="AJ35" s="1099"/>
      <c r="AK35" s="1100"/>
      <c r="AL35" s="1100"/>
      <c r="AM35" s="1100"/>
      <c r="AN35" s="1101"/>
      <c r="AO35" s="417">
        <v>31</v>
      </c>
      <c r="AP35" s="497" t="s">
        <v>0</v>
      </c>
      <c r="AQ35" s="470" t="s">
        <v>753</v>
      </c>
      <c r="AR35" s="418"/>
      <c r="AS35" s="418"/>
      <c r="AT35" s="419">
        <v>31</v>
      </c>
      <c r="AU35" s="498" t="s">
        <v>12</v>
      </c>
      <c r="AV35" s="612" t="s">
        <v>1093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0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17</v>
      </c>
      <c r="D37" s="428"/>
      <c r="E37" s="429"/>
      <c r="F37" s="423" t="s">
        <v>651</v>
      </c>
      <c r="G37" s="424"/>
      <c r="H37" s="425">
        <f>COUNTA(I5:I35)</f>
        <v>20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14</v>
      </c>
      <c r="S37" s="426"/>
      <c r="T37" s="427"/>
      <c r="U37" s="423" t="s">
        <v>651</v>
      </c>
      <c r="V37" s="424"/>
      <c r="W37" s="425">
        <f>COUNTA(X5:X35)</f>
        <v>6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20</v>
      </c>
      <c r="AH37" s="428"/>
      <c r="AI37" s="429"/>
      <c r="AJ37" s="423" t="s">
        <v>651</v>
      </c>
      <c r="AK37" s="424"/>
      <c r="AL37" s="425">
        <f>COUNTA(AM5:AM35)</f>
        <v>19</v>
      </c>
      <c r="AM37" s="428"/>
      <c r="AN37" s="429"/>
      <c r="AO37" s="423" t="s">
        <v>651</v>
      </c>
      <c r="AP37" s="424"/>
      <c r="AQ37" s="425">
        <f>COUNTA(AR5:AR35)</f>
        <v>16</v>
      </c>
      <c r="AR37" s="428"/>
      <c r="AS37" s="429"/>
      <c r="AT37" s="423" t="s">
        <v>651</v>
      </c>
      <c r="AU37" s="588"/>
      <c r="AV37" s="425">
        <f>COUNTA(AW5:AW35)</f>
        <v>14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16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15</v>
      </c>
      <c r="D38" s="435"/>
      <c r="E38" s="436"/>
      <c r="F38" s="430" t="s">
        <v>652</v>
      </c>
      <c r="G38" s="431"/>
      <c r="H38" s="432">
        <f>COUNTA(J5:J35)</f>
        <v>20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14</v>
      </c>
      <c r="S38" s="433"/>
      <c r="T38" s="434"/>
      <c r="U38" s="430" t="s">
        <v>652</v>
      </c>
      <c r="V38" s="431"/>
      <c r="W38" s="432">
        <f>COUNTA(Y5:Y35)</f>
        <v>6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18</v>
      </c>
      <c r="AH38" s="435"/>
      <c r="AI38" s="436"/>
      <c r="AJ38" s="430" t="s">
        <v>652</v>
      </c>
      <c r="AK38" s="431"/>
      <c r="AL38" s="432">
        <f>COUNTA(AN5:AN35)</f>
        <v>19</v>
      </c>
      <c r="AM38" s="435"/>
      <c r="AN38" s="436"/>
      <c r="AO38" s="430" t="s">
        <v>652</v>
      </c>
      <c r="AP38" s="431"/>
      <c r="AQ38" s="432">
        <f>COUNTA(AS5:AS35)</f>
        <v>16</v>
      </c>
      <c r="AR38" s="435"/>
      <c r="AS38" s="436"/>
      <c r="AT38" s="430" t="s">
        <v>652</v>
      </c>
      <c r="AU38" s="589"/>
      <c r="AV38" s="432">
        <f>COUNTA(AX5:AX35)</f>
        <v>14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15</v>
      </c>
      <c r="BG38" s="435"/>
      <c r="BH38" s="436"/>
    </row>
    <row r="39" spans="1:62" ht="21" customHeight="1">
      <c r="A39" s="438"/>
      <c r="B39" s="524"/>
      <c r="C39" s="438" t="s">
        <v>1481</v>
      </c>
      <c r="D39" s="462"/>
      <c r="E39" s="462"/>
      <c r="F39" s="439"/>
      <c r="G39" s="439"/>
      <c r="H39" s="440" t="s">
        <v>1482</v>
      </c>
      <c r="I39" s="437"/>
      <c r="J39" s="437"/>
      <c r="K39" s="439"/>
      <c r="L39" s="439"/>
      <c r="M39" s="440" t="s">
        <v>1729</v>
      </c>
      <c r="N39" s="442"/>
      <c r="O39" s="442"/>
      <c r="P39" s="388"/>
      <c r="Q39" s="388"/>
      <c r="R39" s="440"/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1731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 t="s">
        <v>1728</v>
      </c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1730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81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70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78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  <mergeCell ref="AY34:BC35"/>
    <mergeCell ref="A35:E35"/>
    <mergeCell ref="K35:O35"/>
    <mergeCell ref="Z35:AD35"/>
    <mergeCell ref="AJ35:AN35"/>
    <mergeCell ref="N41:R41"/>
    <mergeCell ref="S41:W41"/>
    <mergeCell ref="AR41:AV41"/>
    <mergeCell ref="BB41:BF41"/>
    <mergeCell ref="S42:W42"/>
    <mergeCell ref="AR42:AV42"/>
    <mergeCell ref="BB42:BF42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BJ42"/>
  <sheetViews>
    <sheetView view="pageBreakPreview" topLeftCell="A22" zoomScale="59" zoomScaleNormal="50" zoomScaleSheetLayoutView="59" workbookViewId="0">
      <selection activeCell="M19" sqref="M19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1055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34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7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198</v>
      </c>
      <c r="AM3" s="495"/>
      <c r="AN3" s="495"/>
      <c r="AO3" s="488"/>
      <c r="AP3" s="488"/>
      <c r="AQ3" s="490">
        <f>SUM(M41,AQ41,BA41)</f>
        <v>202</v>
      </c>
      <c r="AR3" s="482"/>
      <c r="AS3" s="482"/>
      <c r="AT3" s="496"/>
      <c r="AU3" s="492" t="s">
        <v>86</v>
      </c>
      <c r="AV3" s="490">
        <f>AQ3-1</f>
        <v>201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1056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1366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8">
        <v>1</v>
      </c>
      <c r="B5" s="389" t="s">
        <v>249</v>
      </c>
      <c r="C5" s="473" t="s">
        <v>826</v>
      </c>
      <c r="D5" s="411"/>
      <c r="E5" s="411"/>
      <c r="F5" s="539">
        <v>1</v>
      </c>
      <c r="G5" s="510" t="s">
        <v>20</v>
      </c>
      <c r="H5" s="637"/>
      <c r="I5" s="541"/>
      <c r="J5" s="542"/>
      <c r="K5" s="406">
        <v>1</v>
      </c>
      <c r="L5" s="498" t="s">
        <v>130</v>
      </c>
      <c r="M5" s="647" t="s">
        <v>1370</v>
      </c>
      <c r="N5" s="407" t="s">
        <v>748</v>
      </c>
      <c r="O5" s="408" t="s">
        <v>748</v>
      </c>
      <c r="P5" s="413">
        <v>1</v>
      </c>
      <c r="Q5" s="498" t="s">
        <v>249</v>
      </c>
      <c r="R5" s="627" t="s">
        <v>1204</v>
      </c>
      <c r="S5" s="411" t="s">
        <v>748</v>
      </c>
      <c r="T5" s="711" t="s">
        <v>1326</v>
      </c>
      <c r="U5" s="417">
        <v>1</v>
      </c>
      <c r="V5" s="497" t="s">
        <v>795</v>
      </c>
      <c r="W5" s="470" t="s">
        <v>1243</v>
      </c>
      <c r="X5" s="418"/>
      <c r="Y5" s="418"/>
      <c r="Z5" s="413">
        <v>1</v>
      </c>
      <c r="AA5" s="498" t="s">
        <v>247</v>
      </c>
      <c r="AB5" s="473" t="s">
        <v>1245</v>
      </c>
      <c r="AC5" s="411" t="s">
        <v>748</v>
      </c>
      <c r="AD5" s="411" t="s">
        <v>748</v>
      </c>
      <c r="AE5" s="539">
        <v>1</v>
      </c>
      <c r="AF5" s="510" t="s">
        <v>437</v>
      </c>
      <c r="AG5" s="645"/>
      <c r="AH5" s="573"/>
      <c r="AI5" s="418"/>
      <c r="AJ5" s="406">
        <v>1</v>
      </c>
      <c r="AK5" s="498" t="s">
        <v>439</v>
      </c>
      <c r="AL5" s="476" t="s">
        <v>817</v>
      </c>
      <c r="AM5" s="603" t="s">
        <v>748</v>
      </c>
      <c r="AN5" s="409" t="s">
        <v>748</v>
      </c>
      <c r="AO5" s="413">
        <v>1</v>
      </c>
      <c r="AP5" s="498" t="s">
        <v>247</v>
      </c>
      <c r="AQ5" s="473" t="s">
        <v>1252</v>
      </c>
      <c r="AR5" s="411" t="s">
        <v>757</v>
      </c>
      <c r="AS5" s="411" t="s">
        <v>757</v>
      </c>
      <c r="AT5" s="417">
        <v>1</v>
      </c>
      <c r="AU5" s="497" t="s">
        <v>433</v>
      </c>
      <c r="AV5" s="470" t="s">
        <v>641</v>
      </c>
      <c r="AW5" s="418"/>
      <c r="AX5" s="418"/>
      <c r="AY5" s="406">
        <v>1</v>
      </c>
      <c r="AZ5" s="389" t="s">
        <v>130</v>
      </c>
      <c r="BA5" s="668" t="s">
        <v>1092</v>
      </c>
      <c r="BB5" s="412" t="s">
        <v>748</v>
      </c>
      <c r="BC5" s="409" t="s">
        <v>748</v>
      </c>
      <c r="BD5" s="406">
        <v>1</v>
      </c>
      <c r="BE5" s="498" t="s">
        <v>130</v>
      </c>
      <c r="BF5" s="702" t="s">
        <v>1294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5">
        <v>2</v>
      </c>
      <c r="B6" s="510" t="s">
        <v>437</v>
      </c>
      <c r="C6" s="628"/>
      <c r="D6" s="509"/>
      <c r="E6" s="509"/>
      <c r="F6" s="417">
        <v>2</v>
      </c>
      <c r="G6" s="510" t="s">
        <v>795</v>
      </c>
      <c r="H6" s="543" t="s">
        <v>1249</v>
      </c>
      <c r="I6" s="544"/>
      <c r="J6" s="545"/>
      <c r="K6" s="413">
        <v>2</v>
      </c>
      <c r="L6" s="498" t="s">
        <v>247</v>
      </c>
      <c r="M6" s="682" t="s">
        <v>1369</v>
      </c>
      <c r="N6" s="414" t="s">
        <v>757</v>
      </c>
      <c r="O6" s="415" t="s">
        <v>757</v>
      </c>
      <c r="P6" s="417">
        <v>2</v>
      </c>
      <c r="Q6" s="497" t="s">
        <v>437</v>
      </c>
      <c r="R6" s="638"/>
      <c r="S6" s="544"/>
      <c r="T6" s="545"/>
      <c r="U6" s="417">
        <v>2</v>
      </c>
      <c r="V6" s="497" t="s">
        <v>210</v>
      </c>
      <c r="W6" s="700" t="s">
        <v>1299</v>
      </c>
      <c r="X6" s="418"/>
      <c r="Y6" s="418"/>
      <c r="Z6" s="413">
        <v>2</v>
      </c>
      <c r="AA6" s="498" t="s">
        <v>249</v>
      </c>
      <c r="AB6" s="473" t="s">
        <v>1330</v>
      </c>
      <c r="AC6" s="411" t="s">
        <v>748</v>
      </c>
      <c r="AD6" s="411" t="s">
        <v>748</v>
      </c>
      <c r="AE6" s="417">
        <v>2</v>
      </c>
      <c r="AF6" s="510" t="s">
        <v>20</v>
      </c>
      <c r="AG6" s="658" t="s">
        <v>1087</v>
      </c>
      <c r="AH6" s="511"/>
      <c r="AI6" s="418"/>
      <c r="AJ6" s="413">
        <v>2</v>
      </c>
      <c r="AK6" s="498" t="s">
        <v>130</v>
      </c>
      <c r="AL6" s="476" t="s">
        <v>1301</v>
      </c>
      <c r="AM6" s="411" t="s">
        <v>748</v>
      </c>
      <c r="AN6" s="411" t="s">
        <v>748</v>
      </c>
      <c r="AO6" s="413">
        <v>2</v>
      </c>
      <c r="AP6" s="498" t="s">
        <v>249</v>
      </c>
      <c r="AQ6" s="473" t="s">
        <v>1149</v>
      </c>
      <c r="AR6" s="411" t="s">
        <v>757</v>
      </c>
      <c r="AS6" s="411" t="s">
        <v>757</v>
      </c>
      <c r="AT6" s="417">
        <v>2</v>
      </c>
      <c r="AU6" s="497" t="s">
        <v>795</v>
      </c>
      <c r="AV6" s="470" t="s">
        <v>754</v>
      </c>
      <c r="AW6" s="418"/>
      <c r="AX6" s="418"/>
      <c r="AY6" s="413">
        <v>2</v>
      </c>
      <c r="AZ6" s="498" t="s">
        <v>247</v>
      </c>
      <c r="BA6" s="473" t="s">
        <v>1094</v>
      </c>
      <c r="BB6" s="411" t="s">
        <v>748</v>
      </c>
      <c r="BC6" s="411" t="s">
        <v>748</v>
      </c>
      <c r="BD6" s="413">
        <v>2</v>
      </c>
      <c r="BE6" s="498" t="s">
        <v>247</v>
      </c>
      <c r="BF6" s="473" t="s">
        <v>1236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510" t="s">
        <v>0</v>
      </c>
      <c r="C7" s="628"/>
      <c r="D7" s="509"/>
      <c r="E7" s="509"/>
      <c r="F7" s="417">
        <v>3</v>
      </c>
      <c r="G7" s="510" t="s">
        <v>17</v>
      </c>
      <c r="H7" s="470" t="s">
        <v>642</v>
      </c>
      <c r="I7" s="418"/>
      <c r="J7" s="418"/>
      <c r="K7" s="413">
        <v>3</v>
      </c>
      <c r="L7" s="498" t="s">
        <v>14</v>
      </c>
      <c r="M7" s="473" t="s">
        <v>1396</v>
      </c>
      <c r="N7" s="414" t="s">
        <v>757</v>
      </c>
      <c r="O7" s="415" t="s">
        <v>757</v>
      </c>
      <c r="P7" s="417">
        <v>3</v>
      </c>
      <c r="Q7" s="497" t="s">
        <v>0</v>
      </c>
      <c r="R7" s="634"/>
      <c r="S7" s="544"/>
      <c r="T7" s="545"/>
      <c r="U7" s="506">
        <v>3</v>
      </c>
      <c r="V7" s="497" t="s">
        <v>12</v>
      </c>
      <c r="W7" s="508" t="s">
        <v>1468</v>
      </c>
      <c r="X7" s="509"/>
      <c r="Y7" s="509"/>
      <c r="Z7" s="417">
        <v>3</v>
      </c>
      <c r="AA7" s="497" t="s">
        <v>15</v>
      </c>
      <c r="AB7" s="641"/>
      <c r="AC7" s="573"/>
      <c r="AD7" s="418"/>
      <c r="AE7" s="413">
        <v>3</v>
      </c>
      <c r="AF7" s="389" t="s">
        <v>16</v>
      </c>
      <c r="AG7" s="472" t="s">
        <v>1088</v>
      </c>
      <c r="AH7" s="410" t="s">
        <v>1058</v>
      </c>
      <c r="AI7" s="411" t="s">
        <v>1058</v>
      </c>
      <c r="AJ7" s="417">
        <v>3</v>
      </c>
      <c r="AK7" s="497" t="s">
        <v>13</v>
      </c>
      <c r="AL7" s="470" t="s">
        <v>643</v>
      </c>
      <c r="AM7" s="418"/>
      <c r="AN7" s="418"/>
      <c r="AO7" s="417">
        <v>3</v>
      </c>
      <c r="AP7" s="497" t="s">
        <v>15</v>
      </c>
      <c r="AQ7" s="540" t="s">
        <v>1257</v>
      </c>
      <c r="AR7" s="418"/>
      <c r="AS7" s="418"/>
      <c r="AT7" s="417">
        <v>3</v>
      </c>
      <c r="AU7" s="497" t="s">
        <v>439</v>
      </c>
      <c r="AV7" s="470" t="s">
        <v>754</v>
      </c>
      <c r="AW7" s="418"/>
      <c r="AX7" s="418"/>
      <c r="AY7" s="413">
        <v>3</v>
      </c>
      <c r="AZ7" s="389" t="s">
        <v>14</v>
      </c>
      <c r="BA7" s="647" t="s">
        <v>1146</v>
      </c>
      <c r="BB7" s="411" t="s">
        <v>748</v>
      </c>
      <c r="BC7" s="411" t="s">
        <v>748</v>
      </c>
      <c r="BD7" s="413">
        <v>3</v>
      </c>
      <c r="BE7" s="498" t="s">
        <v>14</v>
      </c>
      <c r="BF7" s="471" t="s">
        <v>1097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8">
        <v>4</v>
      </c>
      <c r="B8" s="389" t="s">
        <v>16</v>
      </c>
      <c r="C8" s="473" t="s">
        <v>1057</v>
      </c>
      <c r="D8" s="411"/>
      <c r="E8" s="411"/>
      <c r="F8" s="417">
        <v>4</v>
      </c>
      <c r="G8" s="510" t="s">
        <v>12</v>
      </c>
      <c r="H8" s="470" t="s">
        <v>128</v>
      </c>
      <c r="I8" s="418"/>
      <c r="J8" s="418"/>
      <c r="K8" s="417">
        <v>4</v>
      </c>
      <c r="L8" s="497" t="s">
        <v>15</v>
      </c>
      <c r="M8" s="474" t="s">
        <v>1283</v>
      </c>
      <c r="N8" s="544" t="s">
        <v>1123</v>
      </c>
      <c r="O8" s="545"/>
      <c r="P8" s="413">
        <v>4</v>
      </c>
      <c r="Q8" s="498" t="s">
        <v>16</v>
      </c>
      <c r="R8" s="472" t="s">
        <v>1356</v>
      </c>
      <c r="S8" s="414" t="s">
        <v>1058</v>
      </c>
      <c r="T8" s="415" t="s">
        <v>1058</v>
      </c>
      <c r="U8" s="506">
        <v>4</v>
      </c>
      <c r="V8" s="497" t="s">
        <v>13</v>
      </c>
      <c r="W8" s="548" t="s">
        <v>1469</v>
      </c>
      <c r="X8" s="509"/>
      <c r="Y8" s="509"/>
      <c r="Z8" s="417">
        <v>4</v>
      </c>
      <c r="AA8" s="497" t="s">
        <v>0</v>
      </c>
      <c r="AB8" s="656"/>
      <c r="AC8" s="572"/>
      <c r="AD8" s="418"/>
      <c r="AE8" s="413">
        <v>4</v>
      </c>
      <c r="AF8" s="389" t="s">
        <v>17</v>
      </c>
      <c r="AG8" s="461" t="s">
        <v>1381</v>
      </c>
      <c r="AH8" s="410" t="s">
        <v>748</v>
      </c>
      <c r="AI8" s="411" t="s">
        <v>748</v>
      </c>
      <c r="AJ8" s="413">
        <v>4</v>
      </c>
      <c r="AK8" s="498" t="s">
        <v>14</v>
      </c>
      <c r="AL8" s="473" t="s">
        <v>1386</v>
      </c>
      <c r="AM8" s="411" t="s">
        <v>748</v>
      </c>
      <c r="AN8" s="411" t="s">
        <v>748</v>
      </c>
      <c r="AO8" s="417">
        <v>4</v>
      </c>
      <c r="AP8" s="497" t="s">
        <v>0</v>
      </c>
      <c r="AQ8" s="641"/>
      <c r="AR8" s="418"/>
      <c r="AS8" s="418"/>
      <c r="AT8" s="506">
        <v>4</v>
      </c>
      <c r="AU8" s="497" t="s">
        <v>12</v>
      </c>
      <c r="AV8" s="628"/>
      <c r="AW8" s="509"/>
      <c r="AX8" s="509"/>
      <c r="AY8" s="417">
        <v>4</v>
      </c>
      <c r="AZ8" s="497" t="s">
        <v>15</v>
      </c>
      <c r="BA8" s="653"/>
      <c r="BB8" s="418"/>
      <c r="BC8" s="418"/>
      <c r="BD8" s="417">
        <v>4</v>
      </c>
      <c r="BE8" s="497" t="s">
        <v>15</v>
      </c>
      <c r="BF8" s="653"/>
      <c r="BG8" s="418"/>
      <c r="BH8" s="418"/>
      <c r="BI8" s="361"/>
      <c r="BJ8" s="361"/>
    </row>
    <row r="9" spans="1:62" ht="65.099999999999994" customHeight="1">
      <c r="A9" s="608">
        <v>5</v>
      </c>
      <c r="B9" s="389" t="s">
        <v>17</v>
      </c>
      <c r="C9" s="476" t="s">
        <v>828</v>
      </c>
      <c r="D9" s="416"/>
      <c r="E9" s="411"/>
      <c r="F9" s="417">
        <v>5</v>
      </c>
      <c r="G9" s="510" t="s">
        <v>13</v>
      </c>
      <c r="H9" s="470" t="s">
        <v>644</v>
      </c>
      <c r="I9" s="418"/>
      <c r="J9" s="418"/>
      <c r="K9" s="417">
        <v>5</v>
      </c>
      <c r="L9" s="497" t="s">
        <v>0</v>
      </c>
      <c r="M9" s="653"/>
      <c r="N9" s="511"/>
      <c r="O9" s="545"/>
      <c r="P9" s="413">
        <v>5</v>
      </c>
      <c r="Q9" s="498" t="s">
        <v>17</v>
      </c>
      <c r="R9" s="476" t="s">
        <v>1461</v>
      </c>
      <c r="S9" s="414" t="s">
        <v>748</v>
      </c>
      <c r="T9" s="415" t="s">
        <v>748</v>
      </c>
      <c r="U9" s="506">
        <v>5</v>
      </c>
      <c r="V9" s="497" t="s">
        <v>14</v>
      </c>
      <c r="W9" s="516" t="s">
        <v>1470</v>
      </c>
      <c r="X9" s="509"/>
      <c r="Y9" s="509"/>
      <c r="Z9" s="413">
        <v>5</v>
      </c>
      <c r="AA9" s="498" t="s">
        <v>16</v>
      </c>
      <c r="AB9" s="683" t="s">
        <v>1168</v>
      </c>
      <c r="AC9" s="410" t="s">
        <v>1058</v>
      </c>
      <c r="AD9" s="411" t="s">
        <v>1058</v>
      </c>
      <c r="AE9" s="413">
        <v>5</v>
      </c>
      <c r="AF9" s="389" t="s">
        <v>12</v>
      </c>
      <c r="AG9" s="674" t="s">
        <v>1307</v>
      </c>
      <c r="AH9" s="410" t="s">
        <v>748</v>
      </c>
      <c r="AI9" s="411" t="s">
        <v>748</v>
      </c>
      <c r="AJ9" s="417">
        <v>5</v>
      </c>
      <c r="AK9" s="497" t="s">
        <v>15</v>
      </c>
      <c r="AL9" s="474" t="s">
        <v>1256</v>
      </c>
      <c r="AM9" s="418"/>
      <c r="AN9" s="418"/>
      <c r="AO9" s="413">
        <v>5</v>
      </c>
      <c r="AP9" s="498" t="s">
        <v>16</v>
      </c>
      <c r="AQ9" s="460" t="s">
        <v>1359</v>
      </c>
      <c r="AR9" s="411" t="s">
        <v>1058</v>
      </c>
      <c r="AS9" s="411" t="s">
        <v>1058</v>
      </c>
      <c r="AT9" s="506">
        <v>5</v>
      </c>
      <c r="AU9" s="497" t="s">
        <v>13</v>
      </c>
      <c r="AV9" s="628"/>
      <c r="AW9" s="509"/>
      <c r="AX9" s="509"/>
      <c r="AY9" s="417">
        <v>5</v>
      </c>
      <c r="AZ9" s="510" t="s">
        <v>0</v>
      </c>
      <c r="BA9" s="641"/>
      <c r="BB9" s="418"/>
      <c r="BC9" s="418"/>
      <c r="BD9" s="417">
        <v>5</v>
      </c>
      <c r="BE9" s="497" t="s">
        <v>0</v>
      </c>
      <c r="BF9" s="653"/>
      <c r="BG9" s="418"/>
      <c r="BH9" s="418"/>
      <c r="BI9" s="361"/>
      <c r="BJ9" s="361"/>
    </row>
    <row r="10" spans="1:62" ht="65.099999999999994" customHeight="1">
      <c r="A10" s="608">
        <v>6</v>
      </c>
      <c r="B10" s="389" t="s">
        <v>12</v>
      </c>
      <c r="C10" s="704" t="s">
        <v>1298</v>
      </c>
      <c r="D10" s="416" t="s">
        <v>748</v>
      </c>
      <c r="E10" s="411"/>
      <c r="F10" s="413">
        <v>6</v>
      </c>
      <c r="G10" s="389" t="s">
        <v>14</v>
      </c>
      <c r="H10" s="676" t="s">
        <v>1395</v>
      </c>
      <c r="I10" s="414" t="s">
        <v>757</v>
      </c>
      <c r="J10" s="415" t="s">
        <v>757</v>
      </c>
      <c r="K10" s="417">
        <v>6</v>
      </c>
      <c r="L10" s="497" t="s">
        <v>16</v>
      </c>
      <c r="M10" s="557" t="s">
        <v>1075</v>
      </c>
      <c r="N10" s="544"/>
      <c r="O10" s="545"/>
      <c r="P10" s="413">
        <v>6</v>
      </c>
      <c r="Q10" s="498" t="s">
        <v>12</v>
      </c>
      <c r="R10" s="672" t="s">
        <v>1111</v>
      </c>
      <c r="S10" s="414" t="s">
        <v>748</v>
      </c>
      <c r="T10" s="415" t="s">
        <v>748</v>
      </c>
      <c r="U10" s="506">
        <v>6</v>
      </c>
      <c r="V10" s="497" t="s">
        <v>15</v>
      </c>
      <c r="W10" s="628"/>
      <c r="X10" s="509"/>
      <c r="Y10" s="509"/>
      <c r="Z10" s="413">
        <v>6</v>
      </c>
      <c r="AA10" s="498" t="s">
        <v>17</v>
      </c>
      <c r="AB10" s="475" t="s">
        <v>1379</v>
      </c>
      <c r="AC10" s="410" t="s">
        <v>748</v>
      </c>
      <c r="AD10" s="411" t="s">
        <v>748</v>
      </c>
      <c r="AE10" s="413">
        <v>6</v>
      </c>
      <c r="AF10" s="389" t="s">
        <v>13</v>
      </c>
      <c r="AG10" s="473" t="s">
        <v>1144</v>
      </c>
      <c r="AH10" s="410" t="s">
        <v>748</v>
      </c>
      <c r="AI10" s="411" t="s">
        <v>748</v>
      </c>
      <c r="AJ10" s="417">
        <v>6</v>
      </c>
      <c r="AK10" s="497" t="s">
        <v>0</v>
      </c>
      <c r="AL10" s="645"/>
      <c r="AM10" s="418"/>
      <c r="AN10" s="418"/>
      <c r="AO10" s="413">
        <v>6</v>
      </c>
      <c r="AP10" s="498" t="s">
        <v>17</v>
      </c>
      <c r="AQ10" s="636"/>
      <c r="AR10" s="411" t="s">
        <v>748</v>
      </c>
      <c r="AS10" s="411" t="s">
        <v>748</v>
      </c>
      <c r="AT10" s="506">
        <v>6</v>
      </c>
      <c r="AU10" s="497" t="s">
        <v>14</v>
      </c>
      <c r="AV10" s="628"/>
      <c r="AW10" s="509"/>
      <c r="AX10" s="509"/>
      <c r="AY10" s="413">
        <v>6</v>
      </c>
      <c r="AZ10" s="498" t="s">
        <v>16</v>
      </c>
      <c r="BA10" s="547" t="s">
        <v>1108</v>
      </c>
      <c r="BB10" s="411" t="s">
        <v>1058</v>
      </c>
      <c r="BC10" s="411" t="s">
        <v>1058</v>
      </c>
      <c r="BD10" s="413">
        <v>6</v>
      </c>
      <c r="BE10" s="498" t="s">
        <v>16</v>
      </c>
      <c r="BF10" s="471" t="s">
        <v>1143</v>
      </c>
      <c r="BG10" s="411" t="s">
        <v>1058</v>
      </c>
      <c r="BH10" s="411" t="s">
        <v>1058</v>
      </c>
      <c r="BI10" s="361"/>
      <c r="BJ10" s="361"/>
    </row>
    <row r="11" spans="1:62" ht="65.099999999999994" customHeight="1">
      <c r="A11" s="608">
        <v>7</v>
      </c>
      <c r="B11" s="389" t="s">
        <v>13</v>
      </c>
      <c r="C11" s="682" t="s">
        <v>279</v>
      </c>
      <c r="D11" s="416" t="s">
        <v>748</v>
      </c>
      <c r="E11" s="411"/>
      <c r="F11" s="417">
        <v>7</v>
      </c>
      <c r="G11" s="510" t="s">
        <v>15</v>
      </c>
      <c r="H11" s="616" t="s">
        <v>1334</v>
      </c>
      <c r="I11" s="544"/>
      <c r="J11" s="545"/>
      <c r="K11" s="413">
        <v>7</v>
      </c>
      <c r="L11" s="498" t="s">
        <v>17</v>
      </c>
      <c r="M11" s="536" t="s">
        <v>1290</v>
      </c>
      <c r="N11" s="414" t="s">
        <v>1058</v>
      </c>
      <c r="O11" s="415" t="s">
        <v>1058</v>
      </c>
      <c r="P11" s="413">
        <v>7</v>
      </c>
      <c r="Q11" s="498" t="s">
        <v>13</v>
      </c>
      <c r="R11" s="473" t="s">
        <v>1457</v>
      </c>
      <c r="S11" s="411" t="s">
        <v>748</v>
      </c>
      <c r="T11" s="411" t="s">
        <v>748</v>
      </c>
      <c r="U11" s="506">
        <v>7</v>
      </c>
      <c r="V11" s="497" t="s">
        <v>0</v>
      </c>
      <c r="W11" s="622"/>
      <c r="X11" s="509"/>
      <c r="Y11" s="509"/>
      <c r="Z11" s="413">
        <v>7</v>
      </c>
      <c r="AA11" s="498" t="s">
        <v>12</v>
      </c>
      <c r="AB11" s="644"/>
      <c r="AC11" s="410" t="s">
        <v>748</v>
      </c>
      <c r="AD11" s="411" t="s">
        <v>748</v>
      </c>
      <c r="AE11" s="413">
        <v>7</v>
      </c>
      <c r="AF11" s="389" t="s">
        <v>14</v>
      </c>
      <c r="AG11" s="682" t="s">
        <v>1163</v>
      </c>
      <c r="AH11" s="410" t="s">
        <v>748</v>
      </c>
      <c r="AI11" s="411"/>
      <c r="AJ11" s="413">
        <v>7</v>
      </c>
      <c r="AK11" s="498" t="s">
        <v>16</v>
      </c>
      <c r="AL11" s="737" t="s">
        <v>1358</v>
      </c>
      <c r="AM11" s="411" t="s">
        <v>1058</v>
      </c>
      <c r="AN11" s="411" t="s">
        <v>1058</v>
      </c>
      <c r="AO11" s="413">
        <v>7</v>
      </c>
      <c r="AP11" s="498" t="s">
        <v>12</v>
      </c>
      <c r="AQ11" s="473" t="s">
        <v>1268</v>
      </c>
      <c r="AR11" s="411" t="s">
        <v>748</v>
      </c>
      <c r="AS11" s="411" t="s">
        <v>748</v>
      </c>
      <c r="AT11" s="506">
        <v>7</v>
      </c>
      <c r="AU11" s="497" t="s">
        <v>15</v>
      </c>
      <c r="AV11" s="628" t="s">
        <v>755</v>
      </c>
      <c r="AW11" s="509"/>
      <c r="AX11" s="509"/>
      <c r="AY11" s="413">
        <v>7</v>
      </c>
      <c r="AZ11" s="389" t="s">
        <v>17</v>
      </c>
      <c r="BA11" s="475" t="s">
        <v>1316</v>
      </c>
      <c r="BB11" s="411" t="s">
        <v>748</v>
      </c>
      <c r="BC11" s="411" t="s">
        <v>748</v>
      </c>
      <c r="BD11" s="413">
        <v>7</v>
      </c>
      <c r="BE11" s="498" t="s">
        <v>17</v>
      </c>
      <c r="BF11" s="703" t="s">
        <v>1348</v>
      </c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8">
        <v>8</v>
      </c>
      <c r="B12" s="389" t="s">
        <v>14</v>
      </c>
      <c r="C12" s="505" t="s">
        <v>1363</v>
      </c>
      <c r="D12" s="416" t="s">
        <v>748</v>
      </c>
      <c r="E12" s="411" t="s">
        <v>748</v>
      </c>
      <c r="F12" s="417">
        <v>8</v>
      </c>
      <c r="G12" s="510" t="s">
        <v>0</v>
      </c>
      <c r="H12" s="639"/>
      <c r="I12" s="544"/>
      <c r="J12" s="545"/>
      <c r="K12" s="413">
        <v>8</v>
      </c>
      <c r="L12" s="498" t="s">
        <v>12</v>
      </c>
      <c r="M12" s="674" t="s">
        <v>1076</v>
      </c>
      <c r="N12" s="414" t="s">
        <v>748</v>
      </c>
      <c r="O12" s="415" t="s">
        <v>748</v>
      </c>
      <c r="P12" s="413">
        <v>8</v>
      </c>
      <c r="Q12" s="498" t="s">
        <v>14</v>
      </c>
      <c r="R12" s="473" t="s">
        <v>1335</v>
      </c>
      <c r="S12" s="411" t="s">
        <v>748</v>
      </c>
      <c r="T12" s="411" t="s">
        <v>748</v>
      </c>
      <c r="U12" s="506">
        <v>8</v>
      </c>
      <c r="V12" s="497" t="s">
        <v>16</v>
      </c>
      <c r="W12" s="508" t="s">
        <v>1099</v>
      </c>
      <c r="X12" s="509"/>
      <c r="Y12" s="509"/>
      <c r="Z12" s="413">
        <v>8</v>
      </c>
      <c r="AA12" s="498" t="s">
        <v>13</v>
      </c>
      <c r="AB12" s="672" t="s">
        <v>1251</v>
      </c>
      <c r="AC12" s="410" t="s">
        <v>748</v>
      </c>
      <c r="AD12" s="411" t="s">
        <v>748</v>
      </c>
      <c r="AE12" s="417">
        <v>8</v>
      </c>
      <c r="AF12" s="510" t="s">
        <v>15</v>
      </c>
      <c r="AG12" s="659"/>
      <c r="AH12" s="573"/>
      <c r="AI12" s="418"/>
      <c r="AJ12" s="413">
        <v>8</v>
      </c>
      <c r="AK12" s="498" t="s">
        <v>17</v>
      </c>
      <c r="AL12" s="472" t="s">
        <v>1413</v>
      </c>
      <c r="AM12" s="411" t="s">
        <v>748</v>
      </c>
      <c r="AN12" s="411" t="s">
        <v>748</v>
      </c>
      <c r="AO12" s="413">
        <v>8</v>
      </c>
      <c r="AP12" s="498" t="s">
        <v>13</v>
      </c>
      <c r="AQ12" s="473" t="s">
        <v>1225</v>
      </c>
      <c r="AR12" s="411" t="s">
        <v>748</v>
      </c>
      <c r="AS12" s="411" t="s">
        <v>748</v>
      </c>
      <c r="AT12" s="506">
        <v>8</v>
      </c>
      <c r="AU12" s="497" t="s">
        <v>0</v>
      </c>
      <c r="AV12" s="628"/>
      <c r="AW12" s="509"/>
      <c r="AX12" s="509"/>
      <c r="AY12" s="413">
        <v>8</v>
      </c>
      <c r="AZ12" s="498" t="s">
        <v>12</v>
      </c>
      <c r="BA12" s="627" t="s">
        <v>1318</v>
      </c>
      <c r="BB12" s="411" t="s">
        <v>748</v>
      </c>
      <c r="BC12" s="411" t="s">
        <v>748</v>
      </c>
      <c r="BD12" s="413">
        <v>8</v>
      </c>
      <c r="BE12" s="498" t="s">
        <v>12</v>
      </c>
      <c r="BF12" s="473" t="s">
        <v>1179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15</v>
      </c>
      <c r="C13" s="630" t="s">
        <v>928</v>
      </c>
      <c r="D13" s="511"/>
      <c r="E13" s="418"/>
      <c r="F13" s="413">
        <v>9</v>
      </c>
      <c r="G13" s="389" t="s">
        <v>16</v>
      </c>
      <c r="H13" s="611" t="s">
        <v>1276</v>
      </c>
      <c r="I13" s="414" t="s">
        <v>1058</v>
      </c>
      <c r="J13" s="415" t="s">
        <v>1123</v>
      </c>
      <c r="K13" s="413">
        <v>9</v>
      </c>
      <c r="L13" s="498" t="s">
        <v>13</v>
      </c>
      <c r="M13" s="631" t="s">
        <v>1337</v>
      </c>
      <c r="N13" s="416" t="s">
        <v>748</v>
      </c>
      <c r="O13" s="415" t="s">
        <v>748</v>
      </c>
      <c r="P13" s="417">
        <v>9</v>
      </c>
      <c r="Q13" s="497" t="s">
        <v>15</v>
      </c>
      <c r="R13" s="650"/>
      <c r="S13" s="544"/>
      <c r="T13" s="545"/>
      <c r="U13" s="506">
        <v>9</v>
      </c>
      <c r="V13" s="497" t="s">
        <v>17</v>
      </c>
      <c r="W13" s="628" t="s">
        <v>1250</v>
      </c>
      <c r="X13" s="509"/>
      <c r="Y13" s="509"/>
      <c r="Z13" s="413">
        <v>9</v>
      </c>
      <c r="AA13" s="498" t="s">
        <v>14</v>
      </c>
      <c r="AB13" s="473" t="s">
        <v>1472</v>
      </c>
      <c r="AC13" s="410" t="s">
        <v>748</v>
      </c>
      <c r="AD13" s="411" t="s">
        <v>748</v>
      </c>
      <c r="AE13" s="417">
        <v>9</v>
      </c>
      <c r="AF13" s="510" t="s">
        <v>0</v>
      </c>
      <c r="AG13" s="660"/>
      <c r="AH13" s="418"/>
      <c r="AI13" s="418"/>
      <c r="AJ13" s="413">
        <v>9</v>
      </c>
      <c r="AK13" s="498" t="s">
        <v>12</v>
      </c>
      <c r="AL13" s="675" t="s">
        <v>978</v>
      </c>
      <c r="AM13" s="411" t="s">
        <v>748</v>
      </c>
      <c r="AN13" s="411" t="s">
        <v>748</v>
      </c>
      <c r="AO13" s="413">
        <v>9</v>
      </c>
      <c r="AP13" s="498" t="s">
        <v>14</v>
      </c>
      <c r="AQ13" s="473"/>
      <c r="AR13" s="411" t="s">
        <v>748</v>
      </c>
      <c r="AS13" s="411" t="s">
        <v>748</v>
      </c>
      <c r="AT13" s="417">
        <v>9</v>
      </c>
      <c r="AU13" s="497" t="s">
        <v>16</v>
      </c>
      <c r="AV13" s="470" t="s">
        <v>1066</v>
      </c>
      <c r="AW13" s="418"/>
      <c r="AX13" s="418"/>
      <c r="AY13" s="413">
        <v>9</v>
      </c>
      <c r="AZ13" s="389" t="s">
        <v>13</v>
      </c>
      <c r="BA13" s="633" t="s">
        <v>1385</v>
      </c>
      <c r="BB13" s="411" t="s">
        <v>748</v>
      </c>
      <c r="BC13" s="411" t="s">
        <v>748</v>
      </c>
      <c r="BD13" s="413">
        <v>9</v>
      </c>
      <c r="BE13" s="498" t="s">
        <v>13</v>
      </c>
      <c r="BF13" s="473" t="s">
        <v>1238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510" t="s">
        <v>0</v>
      </c>
      <c r="C14" s="630"/>
      <c r="D14" s="528"/>
      <c r="E14" s="509"/>
      <c r="F14" s="413">
        <v>10</v>
      </c>
      <c r="G14" s="389" t="s">
        <v>17</v>
      </c>
      <c r="H14" s="478" t="s">
        <v>1392</v>
      </c>
      <c r="I14" s="414" t="s">
        <v>748</v>
      </c>
      <c r="J14" s="415" t="s">
        <v>748</v>
      </c>
      <c r="K14" s="413">
        <v>10</v>
      </c>
      <c r="L14" s="498" t="s">
        <v>14</v>
      </c>
      <c r="M14" s="633" t="s">
        <v>1373</v>
      </c>
      <c r="N14" s="416" t="s">
        <v>748</v>
      </c>
      <c r="O14" s="415" t="s">
        <v>748</v>
      </c>
      <c r="P14" s="417">
        <v>10</v>
      </c>
      <c r="Q14" s="497" t="s">
        <v>0</v>
      </c>
      <c r="R14" s="634"/>
      <c r="S14" s="544"/>
      <c r="T14" s="545"/>
      <c r="U14" s="506">
        <v>10</v>
      </c>
      <c r="V14" s="497" t="s">
        <v>12</v>
      </c>
      <c r="W14" s="508" t="s">
        <v>1341</v>
      </c>
      <c r="X14" s="509"/>
      <c r="Y14" s="509"/>
      <c r="Z14" s="417">
        <v>10</v>
      </c>
      <c r="AA14" s="497" t="s">
        <v>15</v>
      </c>
      <c r="AB14" s="474" t="s">
        <v>1085</v>
      </c>
      <c r="AC14" s="573" t="s">
        <v>1123</v>
      </c>
      <c r="AD14" s="418"/>
      <c r="AE14" s="417">
        <v>10</v>
      </c>
      <c r="AF14" s="510" t="s">
        <v>16</v>
      </c>
      <c r="AG14" s="560" t="s">
        <v>1063</v>
      </c>
      <c r="AH14" s="418"/>
      <c r="AI14" s="418"/>
      <c r="AJ14" s="413">
        <v>10</v>
      </c>
      <c r="AK14" s="498" t="s">
        <v>13</v>
      </c>
      <c r="AL14" s="473" t="s">
        <v>1345</v>
      </c>
      <c r="AM14" s="411" t="s">
        <v>748</v>
      </c>
      <c r="AN14" s="411" t="s">
        <v>748</v>
      </c>
      <c r="AO14" s="417">
        <v>10</v>
      </c>
      <c r="AP14" s="497" t="s">
        <v>15</v>
      </c>
      <c r="AQ14" s="638"/>
      <c r="AR14" s="418"/>
      <c r="AS14" s="418"/>
      <c r="AT14" s="417">
        <v>10</v>
      </c>
      <c r="AU14" s="497" t="s">
        <v>17</v>
      </c>
      <c r="AV14" s="638"/>
      <c r="AW14" s="418"/>
      <c r="AX14" s="418"/>
      <c r="AY14" s="413">
        <v>10</v>
      </c>
      <c r="AZ14" s="498" t="s">
        <v>14</v>
      </c>
      <c r="BA14" s="473" t="s">
        <v>1347</v>
      </c>
      <c r="BB14" s="411" t="s">
        <v>748</v>
      </c>
      <c r="BC14" s="411" t="s">
        <v>748</v>
      </c>
      <c r="BD14" s="413">
        <v>10</v>
      </c>
      <c r="BE14" s="498" t="s">
        <v>14</v>
      </c>
      <c r="BF14" s="682" t="s">
        <v>1164</v>
      </c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8">
        <v>11</v>
      </c>
      <c r="B15" s="389" t="s">
        <v>16</v>
      </c>
      <c r="C15" s="670" t="s">
        <v>1287</v>
      </c>
      <c r="D15" s="416" t="s">
        <v>1058</v>
      </c>
      <c r="E15" s="411" t="s">
        <v>1058</v>
      </c>
      <c r="F15" s="413">
        <v>11</v>
      </c>
      <c r="G15" s="389" t="s">
        <v>12</v>
      </c>
      <c r="H15" s="673" t="s">
        <v>1292</v>
      </c>
      <c r="I15" s="414" t="s">
        <v>757</v>
      </c>
      <c r="J15" s="415" t="s">
        <v>757</v>
      </c>
      <c r="K15" s="417">
        <v>11</v>
      </c>
      <c r="L15" s="497" t="s">
        <v>15</v>
      </c>
      <c r="M15" s="638"/>
      <c r="N15" s="511"/>
      <c r="O15" s="545"/>
      <c r="P15" s="413">
        <v>11</v>
      </c>
      <c r="Q15" s="498" t="s">
        <v>16</v>
      </c>
      <c r="R15" s="693" t="s">
        <v>1205</v>
      </c>
      <c r="S15" s="414" t="s">
        <v>1058</v>
      </c>
      <c r="T15" s="415" t="s">
        <v>1058</v>
      </c>
      <c r="U15" s="506">
        <v>11</v>
      </c>
      <c r="V15" s="497" t="s">
        <v>13</v>
      </c>
      <c r="W15" s="508" t="s">
        <v>1114</v>
      </c>
      <c r="X15" s="509"/>
      <c r="Y15" s="509"/>
      <c r="Z15" s="417">
        <v>11</v>
      </c>
      <c r="AA15" s="497" t="s">
        <v>0</v>
      </c>
      <c r="AB15" s="645"/>
      <c r="AC15" s="418"/>
      <c r="AD15" s="418"/>
      <c r="AE15" s="413">
        <v>11</v>
      </c>
      <c r="AF15" s="389" t="s">
        <v>17</v>
      </c>
      <c r="AG15" s="633" t="s">
        <v>1106</v>
      </c>
      <c r="AH15" s="416" t="s">
        <v>748</v>
      </c>
      <c r="AI15" s="411" t="s">
        <v>748</v>
      </c>
      <c r="AJ15" s="413">
        <v>11</v>
      </c>
      <c r="AK15" s="498" t="s">
        <v>14</v>
      </c>
      <c r="AL15" s="627"/>
      <c r="AM15" s="411" t="s">
        <v>748</v>
      </c>
      <c r="AN15" s="411" t="s">
        <v>748</v>
      </c>
      <c r="AO15" s="417">
        <v>11</v>
      </c>
      <c r="AP15" s="497" t="s">
        <v>0</v>
      </c>
      <c r="AQ15" s="651"/>
      <c r="AR15" s="418"/>
      <c r="AS15" s="418"/>
      <c r="AT15" s="417">
        <v>11</v>
      </c>
      <c r="AU15" s="497" t="s">
        <v>12</v>
      </c>
      <c r="AV15" s="638"/>
      <c r="AW15" s="418"/>
      <c r="AX15" s="418"/>
      <c r="AY15" s="417">
        <v>11</v>
      </c>
      <c r="AZ15" s="510" t="s">
        <v>15</v>
      </c>
      <c r="BA15" s="470" t="s">
        <v>646</v>
      </c>
      <c r="BB15" s="418"/>
      <c r="BC15" s="418"/>
      <c r="BD15" s="417">
        <v>11</v>
      </c>
      <c r="BE15" s="497" t="s">
        <v>15</v>
      </c>
      <c r="BF15" s="689"/>
      <c r="BG15" s="418"/>
      <c r="BH15" s="418"/>
      <c r="BI15" s="361"/>
      <c r="BJ15" s="361"/>
    </row>
    <row r="16" spans="1:62" ht="65.099999999999994" customHeight="1">
      <c r="A16" s="608">
        <v>12</v>
      </c>
      <c r="B16" s="389" t="s">
        <v>17</v>
      </c>
      <c r="C16" s="461" t="s">
        <v>1365</v>
      </c>
      <c r="D16" s="416" t="s">
        <v>748</v>
      </c>
      <c r="E16" s="411" t="s">
        <v>748</v>
      </c>
      <c r="F16" s="413">
        <v>12</v>
      </c>
      <c r="G16" s="389" t="s">
        <v>13</v>
      </c>
      <c r="H16" s="473" t="s">
        <v>1310</v>
      </c>
      <c r="I16" s="414" t="s">
        <v>757</v>
      </c>
      <c r="J16" s="415" t="s">
        <v>757</v>
      </c>
      <c r="K16" s="417">
        <v>12</v>
      </c>
      <c r="L16" s="497" t="s">
        <v>0</v>
      </c>
      <c r="M16" s="649"/>
      <c r="N16" s="544"/>
      <c r="O16" s="545"/>
      <c r="P16" s="413">
        <v>12</v>
      </c>
      <c r="Q16" s="498" t="s">
        <v>17</v>
      </c>
      <c r="R16" s="479" t="s">
        <v>1350</v>
      </c>
      <c r="S16" s="414" t="s">
        <v>1058</v>
      </c>
      <c r="T16" s="415" t="s">
        <v>1058</v>
      </c>
      <c r="U16" s="506">
        <v>12</v>
      </c>
      <c r="V16" s="497" t="s">
        <v>14</v>
      </c>
      <c r="W16" s="628"/>
      <c r="X16" s="509"/>
      <c r="Y16" s="509"/>
      <c r="Z16" s="417">
        <v>12</v>
      </c>
      <c r="AA16" s="497" t="s">
        <v>16</v>
      </c>
      <c r="AB16" s="543" t="s">
        <v>1086</v>
      </c>
      <c r="AC16" s="418"/>
      <c r="AD16" s="418"/>
      <c r="AE16" s="413">
        <v>12</v>
      </c>
      <c r="AF16" s="389" t="s">
        <v>12</v>
      </c>
      <c r="AG16" s="471" t="s">
        <v>1262</v>
      </c>
      <c r="AH16" s="411" t="s">
        <v>757</v>
      </c>
      <c r="AI16" s="411" t="s">
        <v>757</v>
      </c>
      <c r="AJ16" s="417">
        <v>12</v>
      </c>
      <c r="AK16" s="497" t="s">
        <v>15</v>
      </c>
      <c r="AL16" s="661"/>
      <c r="AM16" s="418"/>
      <c r="AN16" s="418"/>
      <c r="AO16" s="413">
        <v>12</v>
      </c>
      <c r="AP16" s="498" t="s">
        <v>16</v>
      </c>
      <c r="AQ16" s="472" t="s">
        <v>1382</v>
      </c>
      <c r="AR16" s="411" t="s">
        <v>1058</v>
      </c>
      <c r="AS16" s="411" t="s">
        <v>1058</v>
      </c>
      <c r="AT16" s="417">
        <v>12</v>
      </c>
      <c r="AU16" s="497" t="s">
        <v>13</v>
      </c>
      <c r="AV16" s="470" t="s">
        <v>786</v>
      </c>
      <c r="AW16" s="418"/>
      <c r="AX16" s="418"/>
      <c r="AY16" s="417">
        <v>12</v>
      </c>
      <c r="AZ16" s="497" t="s">
        <v>0</v>
      </c>
      <c r="BA16" s="656"/>
      <c r="BB16" s="418"/>
      <c r="BC16" s="418"/>
      <c r="BD16" s="417">
        <v>12</v>
      </c>
      <c r="BE16" s="497" t="s">
        <v>0</v>
      </c>
      <c r="BF16" s="653"/>
      <c r="BG16" s="418"/>
      <c r="BH16" s="418"/>
      <c r="BI16" s="361"/>
      <c r="BJ16" s="361"/>
    </row>
    <row r="17" spans="1:62" ht="65.099999999999994" customHeight="1">
      <c r="A17" s="608">
        <v>13</v>
      </c>
      <c r="B17" s="389" t="s">
        <v>12</v>
      </c>
      <c r="C17" s="621" t="s">
        <v>1317</v>
      </c>
      <c r="D17" s="416" t="s">
        <v>748</v>
      </c>
      <c r="E17" s="411" t="s">
        <v>748</v>
      </c>
      <c r="F17" s="413">
        <v>13</v>
      </c>
      <c r="G17" s="389" t="s">
        <v>14</v>
      </c>
      <c r="H17" s="473" t="s">
        <v>1371</v>
      </c>
      <c r="I17" s="414" t="s">
        <v>757</v>
      </c>
      <c r="J17" s="415" t="s">
        <v>757</v>
      </c>
      <c r="K17" s="413">
        <v>13</v>
      </c>
      <c r="L17" s="498" t="s">
        <v>16</v>
      </c>
      <c r="M17" s="475" t="s">
        <v>1454</v>
      </c>
      <c r="N17" s="414" t="s">
        <v>1058</v>
      </c>
      <c r="O17" s="710" t="s">
        <v>748</v>
      </c>
      <c r="P17" s="413">
        <v>13</v>
      </c>
      <c r="Q17" s="498" t="s">
        <v>12</v>
      </c>
      <c r="R17" s="629" t="s">
        <v>1082</v>
      </c>
      <c r="S17" s="414" t="s">
        <v>748</v>
      </c>
      <c r="T17" s="415" t="s">
        <v>748</v>
      </c>
      <c r="U17" s="506">
        <v>13</v>
      </c>
      <c r="V17" s="497" t="s">
        <v>15</v>
      </c>
      <c r="W17" s="628"/>
      <c r="X17" s="509"/>
      <c r="Y17" s="509"/>
      <c r="Z17" s="413">
        <v>13</v>
      </c>
      <c r="AA17" s="498" t="s">
        <v>17</v>
      </c>
      <c r="AB17" s="472" t="s">
        <v>1184</v>
      </c>
      <c r="AC17" s="411" t="s">
        <v>1058</v>
      </c>
      <c r="AD17" s="411" t="s">
        <v>1058</v>
      </c>
      <c r="AE17" s="413">
        <v>13</v>
      </c>
      <c r="AF17" s="389" t="s">
        <v>13</v>
      </c>
      <c r="AG17" s="473" t="s">
        <v>1387</v>
      </c>
      <c r="AH17" s="411" t="s">
        <v>757</v>
      </c>
      <c r="AI17" s="411" t="s">
        <v>757</v>
      </c>
      <c r="AJ17" s="417">
        <v>13</v>
      </c>
      <c r="AK17" s="497" t="s">
        <v>0</v>
      </c>
      <c r="AL17" s="634"/>
      <c r="AM17" s="418"/>
      <c r="AN17" s="418"/>
      <c r="AO17" s="413">
        <v>13</v>
      </c>
      <c r="AP17" s="498" t="s">
        <v>17</v>
      </c>
      <c r="AQ17" s="473" t="s">
        <v>1338</v>
      </c>
      <c r="AR17" s="411" t="s">
        <v>748</v>
      </c>
      <c r="AS17" s="570" t="s">
        <v>748</v>
      </c>
      <c r="AT17" s="413">
        <v>13</v>
      </c>
      <c r="AU17" s="498" t="s">
        <v>14</v>
      </c>
      <c r="AV17" s="633" t="s">
        <v>1266</v>
      </c>
      <c r="AW17" s="570" t="s">
        <v>748</v>
      </c>
      <c r="AX17" s="570" t="s">
        <v>748</v>
      </c>
      <c r="AY17" s="413">
        <v>13</v>
      </c>
      <c r="AZ17" s="389" t="s">
        <v>16</v>
      </c>
      <c r="BA17" s="476" t="s">
        <v>1384</v>
      </c>
      <c r="BB17" s="411" t="s">
        <v>1058</v>
      </c>
      <c r="BC17" s="411" t="s">
        <v>1058</v>
      </c>
      <c r="BD17" s="413">
        <v>13</v>
      </c>
      <c r="BE17" s="498" t="s">
        <v>16</v>
      </c>
      <c r="BF17" s="473" t="s">
        <v>1059</v>
      </c>
      <c r="BG17" s="411" t="s">
        <v>1058</v>
      </c>
      <c r="BH17" s="411" t="s">
        <v>1058</v>
      </c>
      <c r="BI17" s="361"/>
      <c r="BJ17" s="361"/>
    </row>
    <row r="18" spans="1:62" ht="65.099999999999994" customHeight="1">
      <c r="A18" s="608">
        <v>14</v>
      </c>
      <c r="B18" s="389" t="s">
        <v>13</v>
      </c>
      <c r="C18" s="706" t="s">
        <v>1360</v>
      </c>
      <c r="D18" s="416" t="s">
        <v>748</v>
      </c>
      <c r="E18" s="411" t="s">
        <v>748</v>
      </c>
      <c r="F18" s="417">
        <v>14</v>
      </c>
      <c r="G18" s="510" t="s">
        <v>15</v>
      </c>
      <c r="H18" s="640"/>
      <c r="I18" s="544"/>
      <c r="J18" s="545"/>
      <c r="K18" s="413">
        <v>14</v>
      </c>
      <c r="L18" s="498" t="s">
        <v>17</v>
      </c>
      <c r="M18" s="476" t="s">
        <v>1466</v>
      </c>
      <c r="N18" s="414" t="s">
        <v>748</v>
      </c>
      <c r="O18" s="415" t="s">
        <v>748</v>
      </c>
      <c r="P18" s="413">
        <v>14</v>
      </c>
      <c r="Q18" s="498" t="s">
        <v>13</v>
      </c>
      <c r="R18" s="627" t="s">
        <v>1390</v>
      </c>
      <c r="S18" s="411" t="s">
        <v>748</v>
      </c>
      <c r="T18" s="411" t="s">
        <v>748</v>
      </c>
      <c r="U18" s="506">
        <v>14</v>
      </c>
      <c r="V18" s="497" t="s">
        <v>0</v>
      </c>
      <c r="W18" s="628"/>
      <c r="X18" s="509"/>
      <c r="Y18" s="509"/>
      <c r="Z18" s="413">
        <v>14</v>
      </c>
      <c r="AA18" s="498" t="s">
        <v>12</v>
      </c>
      <c r="AB18" s="692" t="s">
        <v>1170</v>
      </c>
      <c r="AC18" s="411" t="s">
        <v>748</v>
      </c>
      <c r="AD18" s="411" t="s">
        <v>748</v>
      </c>
      <c r="AE18" s="413">
        <v>14</v>
      </c>
      <c r="AF18" s="389" t="s">
        <v>14</v>
      </c>
      <c r="AG18" s="473" t="s">
        <v>1313</v>
      </c>
      <c r="AH18" s="411" t="s">
        <v>757</v>
      </c>
      <c r="AI18" s="411"/>
      <c r="AJ18" s="413">
        <v>14</v>
      </c>
      <c r="AK18" s="498" t="s">
        <v>16</v>
      </c>
      <c r="AL18" s="471" t="s">
        <v>1263</v>
      </c>
      <c r="AM18" s="411" t="s">
        <v>1058</v>
      </c>
      <c r="AN18" s="411" t="s">
        <v>1058</v>
      </c>
      <c r="AO18" s="413">
        <v>14</v>
      </c>
      <c r="AP18" s="498" t="s">
        <v>12</v>
      </c>
      <c r="AQ18" s="475" t="s">
        <v>1136</v>
      </c>
      <c r="AR18" s="411" t="s">
        <v>748</v>
      </c>
      <c r="AS18" s="411" t="s">
        <v>748</v>
      </c>
      <c r="AT18" s="417">
        <v>14</v>
      </c>
      <c r="AU18" s="497" t="s">
        <v>15</v>
      </c>
      <c r="AV18" s="638"/>
      <c r="AW18" s="418"/>
      <c r="AX18" s="418"/>
      <c r="AY18" s="413">
        <v>14</v>
      </c>
      <c r="AZ18" s="498" t="s">
        <v>17</v>
      </c>
      <c r="BA18" s="476" t="s">
        <v>1362</v>
      </c>
      <c r="BB18" s="411" t="s">
        <v>748</v>
      </c>
      <c r="BC18" s="411" t="s">
        <v>748</v>
      </c>
      <c r="BD18" s="413">
        <v>14</v>
      </c>
      <c r="BE18" s="498" t="s">
        <v>17</v>
      </c>
      <c r="BF18" s="473" t="s">
        <v>1391</v>
      </c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8">
        <v>15</v>
      </c>
      <c r="B19" s="389" t="s">
        <v>14</v>
      </c>
      <c r="C19" s="505" t="s">
        <v>1071</v>
      </c>
      <c r="D19" s="416" t="s">
        <v>748</v>
      </c>
      <c r="E19" s="411" t="s">
        <v>748</v>
      </c>
      <c r="F19" s="417">
        <v>15</v>
      </c>
      <c r="G19" s="510" t="s">
        <v>0</v>
      </c>
      <c r="H19" s="552" t="s">
        <v>1293</v>
      </c>
      <c r="I19" s="544"/>
      <c r="J19" s="545"/>
      <c r="K19" s="413">
        <v>15</v>
      </c>
      <c r="L19" s="498" t="s">
        <v>12</v>
      </c>
      <c r="M19" s="473" t="s">
        <v>1116</v>
      </c>
      <c r="N19" s="414" t="s">
        <v>748</v>
      </c>
      <c r="O19" s="415" t="s">
        <v>748</v>
      </c>
      <c r="P19" s="413">
        <v>15</v>
      </c>
      <c r="Q19" s="498" t="s">
        <v>14</v>
      </c>
      <c r="R19" s="682" t="s">
        <v>1162</v>
      </c>
      <c r="S19" s="411" t="s">
        <v>748</v>
      </c>
      <c r="T19" s="411" t="s">
        <v>748</v>
      </c>
      <c r="U19" s="417">
        <v>15</v>
      </c>
      <c r="V19" s="497" t="s">
        <v>16</v>
      </c>
      <c r="W19" s="508" t="s">
        <v>1083</v>
      </c>
      <c r="X19" s="418"/>
      <c r="Y19" s="418"/>
      <c r="Z19" s="413">
        <v>15</v>
      </c>
      <c r="AA19" s="498" t="s">
        <v>13</v>
      </c>
      <c r="AB19" s="473" t="s">
        <v>1352</v>
      </c>
      <c r="AC19" s="411" t="s">
        <v>748</v>
      </c>
      <c r="AD19" s="411" t="s">
        <v>748</v>
      </c>
      <c r="AE19" s="417">
        <v>15</v>
      </c>
      <c r="AF19" s="510" t="s">
        <v>15</v>
      </c>
      <c r="AG19" s="560" t="s">
        <v>1255</v>
      </c>
      <c r="AH19" s="418"/>
      <c r="AI19" s="418"/>
      <c r="AJ19" s="413">
        <v>15</v>
      </c>
      <c r="AK19" s="498" t="s">
        <v>17</v>
      </c>
      <c r="AL19" s="703" t="s">
        <v>1394</v>
      </c>
      <c r="AM19" s="411" t="s">
        <v>748</v>
      </c>
      <c r="AN19" s="411" t="s">
        <v>748</v>
      </c>
      <c r="AO19" s="413">
        <v>15</v>
      </c>
      <c r="AP19" s="498" t="s">
        <v>13</v>
      </c>
      <c r="AQ19" s="473" t="s">
        <v>1135</v>
      </c>
      <c r="AR19" s="411" t="s">
        <v>748</v>
      </c>
      <c r="AS19" s="411" t="s">
        <v>748</v>
      </c>
      <c r="AT19" s="417">
        <v>15</v>
      </c>
      <c r="AU19" s="497" t="s">
        <v>0</v>
      </c>
      <c r="AV19" s="638"/>
      <c r="AW19" s="418"/>
      <c r="AX19" s="418"/>
      <c r="AY19" s="413">
        <v>15</v>
      </c>
      <c r="AZ19" s="389" t="s">
        <v>12</v>
      </c>
      <c r="BA19" s="675" t="s">
        <v>1095</v>
      </c>
      <c r="BB19" s="411" t="s">
        <v>748</v>
      </c>
      <c r="BC19" s="411" t="s">
        <v>748</v>
      </c>
      <c r="BD19" s="413">
        <v>15</v>
      </c>
      <c r="BE19" s="498" t="s">
        <v>12</v>
      </c>
      <c r="BF19" s="627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6">
        <v>16</v>
      </c>
      <c r="B20" s="510" t="s">
        <v>15</v>
      </c>
      <c r="C20" s="634"/>
      <c r="D20" s="511"/>
      <c r="E20" s="418"/>
      <c r="F20" s="413">
        <v>16</v>
      </c>
      <c r="G20" s="389" t="s">
        <v>16</v>
      </c>
      <c r="H20" s="736" t="s">
        <v>1181</v>
      </c>
      <c r="I20" s="414" t="s">
        <v>1322</v>
      </c>
      <c r="J20" s="415" t="s">
        <v>1322</v>
      </c>
      <c r="K20" s="413">
        <v>16</v>
      </c>
      <c r="L20" s="498" t="s">
        <v>13</v>
      </c>
      <c r="M20" s="707" t="s">
        <v>1336</v>
      </c>
      <c r="N20" s="414" t="s">
        <v>748</v>
      </c>
      <c r="O20" s="415" t="s">
        <v>748</v>
      </c>
      <c r="P20" s="417">
        <v>16</v>
      </c>
      <c r="Q20" s="497" t="s">
        <v>15</v>
      </c>
      <c r="R20" s="535" t="s">
        <v>1081</v>
      </c>
      <c r="S20" s="418"/>
      <c r="T20" s="418"/>
      <c r="U20" s="417">
        <v>16</v>
      </c>
      <c r="V20" s="497" t="s">
        <v>17</v>
      </c>
      <c r="W20" s="470" t="s">
        <v>777</v>
      </c>
      <c r="X20" s="418"/>
      <c r="Y20" s="418"/>
      <c r="Z20" s="413">
        <v>16</v>
      </c>
      <c r="AA20" s="498" t="s">
        <v>14</v>
      </c>
      <c r="AB20" s="473" t="s">
        <v>856</v>
      </c>
      <c r="AC20" s="411" t="s">
        <v>748</v>
      </c>
      <c r="AD20" s="411" t="s">
        <v>748</v>
      </c>
      <c r="AE20" s="417">
        <v>16</v>
      </c>
      <c r="AF20" s="510" t="s">
        <v>0</v>
      </c>
      <c r="AG20" s="560" t="s">
        <v>1255</v>
      </c>
      <c r="AH20" s="418"/>
      <c r="AI20" s="418"/>
      <c r="AJ20" s="413">
        <v>16</v>
      </c>
      <c r="AK20" s="498" t="s">
        <v>12</v>
      </c>
      <c r="AL20" s="631" t="s">
        <v>1258</v>
      </c>
      <c r="AM20" s="411" t="s">
        <v>748</v>
      </c>
      <c r="AN20" s="411" t="s">
        <v>748</v>
      </c>
      <c r="AO20" s="413">
        <v>16</v>
      </c>
      <c r="AP20" s="498" t="s">
        <v>14</v>
      </c>
      <c r="AQ20" s="473" t="s">
        <v>1346</v>
      </c>
      <c r="AR20" s="411" t="s">
        <v>748</v>
      </c>
      <c r="AS20" s="411" t="s">
        <v>748</v>
      </c>
      <c r="AT20" s="413">
        <v>16</v>
      </c>
      <c r="AU20" s="498" t="s">
        <v>16</v>
      </c>
      <c r="AV20" s="671" t="s">
        <v>1389</v>
      </c>
      <c r="AW20" s="416" t="s">
        <v>1058</v>
      </c>
      <c r="AX20" s="411" t="s">
        <v>1058</v>
      </c>
      <c r="AY20" s="413">
        <v>16</v>
      </c>
      <c r="AZ20" s="498" t="s">
        <v>13</v>
      </c>
      <c r="BA20" s="633" t="s">
        <v>1321</v>
      </c>
      <c r="BB20" s="411" t="s">
        <v>748</v>
      </c>
      <c r="BC20" s="411" t="s">
        <v>748</v>
      </c>
      <c r="BD20" s="413">
        <v>16</v>
      </c>
      <c r="BE20" s="498" t="s">
        <v>13</v>
      </c>
      <c r="BF20" s="627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510" t="s">
        <v>0</v>
      </c>
      <c r="C21" s="635"/>
      <c r="D21" s="511"/>
      <c r="E21" s="418"/>
      <c r="F21" s="413">
        <v>17</v>
      </c>
      <c r="G21" s="389" t="s">
        <v>17</v>
      </c>
      <c r="H21" s="505" t="s">
        <v>1349</v>
      </c>
      <c r="I21" s="414" t="s">
        <v>748</v>
      </c>
      <c r="J21" s="415" t="s">
        <v>748</v>
      </c>
      <c r="K21" s="413">
        <v>17</v>
      </c>
      <c r="L21" s="498" t="s">
        <v>14</v>
      </c>
      <c r="M21" s="473" t="s">
        <v>1374</v>
      </c>
      <c r="N21" s="414" t="s">
        <v>748</v>
      </c>
      <c r="O21" s="415" t="s">
        <v>748</v>
      </c>
      <c r="P21" s="417">
        <v>17</v>
      </c>
      <c r="Q21" s="497" t="s">
        <v>0</v>
      </c>
      <c r="R21" s="560" t="s">
        <v>1081</v>
      </c>
      <c r="S21" s="563"/>
      <c r="T21" s="564"/>
      <c r="U21" s="506">
        <v>17</v>
      </c>
      <c r="V21" s="497" t="s">
        <v>12</v>
      </c>
      <c r="W21" s="508" t="s">
        <v>1351</v>
      </c>
      <c r="X21" s="509"/>
      <c r="Y21" s="509"/>
      <c r="Z21" s="417">
        <v>17</v>
      </c>
      <c r="AA21" s="497" t="s">
        <v>15</v>
      </c>
      <c r="AB21" s="638"/>
      <c r="AC21" s="418"/>
      <c r="AD21" s="418"/>
      <c r="AE21" s="413">
        <v>17</v>
      </c>
      <c r="AF21" s="389" t="s">
        <v>16</v>
      </c>
      <c r="AG21" s="472" t="s">
        <v>1471</v>
      </c>
      <c r="AH21" s="411" t="s">
        <v>1058</v>
      </c>
      <c r="AI21" s="411" t="s">
        <v>1058</v>
      </c>
      <c r="AJ21" s="413">
        <v>17</v>
      </c>
      <c r="AK21" s="498" t="s">
        <v>13</v>
      </c>
      <c r="AL21" s="618" t="s">
        <v>1119</v>
      </c>
      <c r="AM21" s="411" t="s">
        <v>748</v>
      </c>
      <c r="AN21" s="411" t="s">
        <v>748</v>
      </c>
      <c r="AO21" s="417">
        <v>17</v>
      </c>
      <c r="AP21" s="497" t="s">
        <v>15</v>
      </c>
      <c r="AQ21" s="638"/>
      <c r="AR21" s="418"/>
      <c r="AS21" s="418"/>
      <c r="AT21" s="413">
        <v>17</v>
      </c>
      <c r="AU21" s="498" t="s">
        <v>17</v>
      </c>
      <c r="AV21" s="475" t="s">
        <v>1383</v>
      </c>
      <c r="AW21" s="416" t="s">
        <v>748</v>
      </c>
      <c r="AX21" s="411" t="s">
        <v>748</v>
      </c>
      <c r="AY21" s="413">
        <v>17</v>
      </c>
      <c r="AZ21" s="389" t="s">
        <v>14</v>
      </c>
      <c r="BA21" s="473" t="s">
        <v>1151</v>
      </c>
      <c r="BB21" s="411" t="s">
        <v>748</v>
      </c>
      <c r="BC21" s="411" t="s">
        <v>748</v>
      </c>
      <c r="BD21" s="413">
        <v>17</v>
      </c>
      <c r="BE21" s="498" t="s">
        <v>14</v>
      </c>
      <c r="BF21" s="473" t="s">
        <v>1098</v>
      </c>
      <c r="BG21" s="411" t="s">
        <v>748</v>
      </c>
      <c r="BH21" s="411"/>
      <c r="BI21" s="361"/>
      <c r="BJ21" s="361"/>
    </row>
    <row r="22" spans="1:62" ht="65.099999999999994" customHeight="1">
      <c r="A22" s="608">
        <v>18</v>
      </c>
      <c r="B22" s="389" t="s">
        <v>16</v>
      </c>
      <c r="C22" s="673" t="s">
        <v>1189</v>
      </c>
      <c r="D22" s="416" t="s">
        <v>1058</v>
      </c>
      <c r="E22" s="411" t="s">
        <v>1058</v>
      </c>
      <c r="F22" s="413">
        <v>18</v>
      </c>
      <c r="G22" s="389" t="s">
        <v>12</v>
      </c>
      <c r="H22" s="473" t="s">
        <v>1260</v>
      </c>
      <c r="I22" s="416" t="s">
        <v>748</v>
      </c>
      <c r="J22" s="416" t="s">
        <v>748</v>
      </c>
      <c r="K22" s="417">
        <v>18</v>
      </c>
      <c r="L22" s="497" t="s">
        <v>15</v>
      </c>
      <c r="M22" s="641"/>
      <c r="N22" s="544"/>
      <c r="O22" s="545"/>
      <c r="P22" s="417">
        <v>18</v>
      </c>
      <c r="Q22" s="497" t="s">
        <v>16</v>
      </c>
      <c r="R22" s="474" t="s">
        <v>1060</v>
      </c>
      <c r="S22" s="565"/>
      <c r="T22" s="566"/>
      <c r="U22" s="506">
        <v>18</v>
      </c>
      <c r="V22" s="497" t="s">
        <v>13</v>
      </c>
      <c r="W22" s="508"/>
      <c r="X22" s="509"/>
      <c r="Y22" s="509"/>
      <c r="Z22" s="417">
        <v>18</v>
      </c>
      <c r="AA22" s="497" t="s">
        <v>0</v>
      </c>
      <c r="AB22" s="638"/>
      <c r="AC22" s="418"/>
      <c r="AD22" s="418"/>
      <c r="AE22" s="413">
        <v>18</v>
      </c>
      <c r="AF22" s="389" t="s">
        <v>17</v>
      </c>
      <c r="AG22" s="675" t="s">
        <v>1069</v>
      </c>
      <c r="AH22" s="411" t="s">
        <v>748</v>
      </c>
      <c r="AI22" s="411" t="s">
        <v>748</v>
      </c>
      <c r="AJ22" s="413">
        <v>18</v>
      </c>
      <c r="AK22" s="498" t="s">
        <v>14</v>
      </c>
      <c r="AL22" s="473" t="s">
        <v>1132</v>
      </c>
      <c r="AM22" s="411" t="s">
        <v>748</v>
      </c>
      <c r="AN22" s="411" t="s">
        <v>748</v>
      </c>
      <c r="AO22" s="417">
        <v>18</v>
      </c>
      <c r="AP22" s="497" t="s">
        <v>0</v>
      </c>
      <c r="AQ22" s="665"/>
      <c r="AR22" s="418"/>
      <c r="AS22" s="418"/>
      <c r="AT22" s="413">
        <v>18</v>
      </c>
      <c r="AU22" s="498" t="s">
        <v>12</v>
      </c>
      <c r="AV22" s="475" t="s">
        <v>1259</v>
      </c>
      <c r="AW22" s="416" t="s">
        <v>748</v>
      </c>
      <c r="AX22" s="411" t="s">
        <v>748</v>
      </c>
      <c r="AY22" s="417">
        <v>18</v>
      </c>
      <c r="AZ22" s="497" t="s">
        <v>15</v>
      </c>
      <c r="BA22" s="651"/>
      <c r="BB22" s="418"/>
      <c r="BC22" s="418"/>
      <c r="BD22" s="417">
        <v>18</v>
      </c>
      <c r="BE22" s="497" t="s">
        <v>15</v>
      </c>
      <c r="BF22" s="664"/>
      <c r="BG22" s="418"/>
      <c r="BH22" s="418"/>
      <c r="BI22" s="361"/>
      <c r="BJ22" s="361"/>
    </row>
    <row r="23" spans="1:62" ht="65.099999999999994" customHeight="1">
      <c r="A23" s="608">
        <v>19</v>
      </c>
      <c r="B23" s="389" t="s">
        <v>17</v>
      </c>
      <c r="C23" s="530" t="s">
        <v>1122</v>
      </c>
      <c r="D23" s="416" t="s">
        <v>748</v>
      </c>
      <c r="E23" s="411" t="s">
        <v>748</v>
      </c>
      <c r="F23" s="413">
        <v>19</v>
      </c>
      <c r="G23" s="389" t="s">
        <v>13</v>
      </c>
      <c r="H23" s="738" t="s">
        <v>1372</v>
      </c>
      <c r="I23" s="416" t="s">
        <v>748</v>
      </c>
      <c r="J23" s="416" t="s">
        <v>748</v>
      </c>
      <c r="K23" s="417">
        <v>19</v>
      </c>
      <c r="L23" s="497" t="s">
        <v>0</v>
      </c>
      <c r="M23" s="634"/>
      <c r="N23" s="544"/>
      <c r="O23" s="545"/>
      <c r="P23" s="413">
        <v>19</v>
      </c>
      <c r="Q23" s="498" t="s">
        <v>17</v>
      </c>
      <c r="R23" s="476" t="s">
        <v>1456</v>
      </c>
      <c r="S23" s="414" t="s">
        <v>748</v>
      </c>
      <c r="T23" s="415" t="s">
        <v>748</v>
      </c>
      <c r="U23" s="506">
        <v>19</v>
      </c>
      <c r="V23" s="497" t="s">
        <v>14</v>
      </c>
      <c r="W23" s="508"/>
      <c r="X23" s="509"/>
      <c r="Y23" s="509"/>
      <c r="Z23" s="417">
        <v>19</v>
      </c>
      <c r="AA23" s="497" t="s">
        <v>16</v>
      </c>
      <c r="AB23" s="543" t="s">
        <v>1062</v>
      </c>
      <c r="AC23" s="418"/>
      <c r="AD23" s="418"/>
      <c r="AE23" s="417">
        <v>19</v>
      </c>
      <c r="AF23" s="510" t="s">
        <v>12</v>
      </c>
      <c r="AG23" s="701" t="s">
        <v>1314</v>
      </c>
      <c r="AH23" s="418"/>
      <c r="AI23" s="418"/>
      <c r="AJ23" s="417">
        <v>19</v>
      </c>
      <c r="AK23" s="497" t="s">
        <v>15</v>
      </c>
      <c r="AL23" s="641"/>
      <c r="AM23" s="418"/>
      <c r="AN23" s="418"/>
      <c r="AO23" s="413">
        <v>19</v>
      </c>
      <c r="AP23" s="498" t="s">
        <v>16</v>
      </c>
      <c r="AQ23" s="472" t="s">
        <v>1171</v>
      </c>
      <c r="AR23" s="411" t="s">
        <v>1058</v>
      </c>
      <c r="AS23" s="411" t="s">
        <v>1058</v>
      </c>
      <c r="AT23" s="413">
        <v>19</v>
      </c>
      <c r="AU23" s="498" t="s">
        <v>13</v>
      </c>
      <c r="AV23" s="473" t="s">
        <v>1345</v>
      </c>
      <c r="AW23" s="416" t="s">
        <v>748</v>
      </c>
      <c r="AX23" s="411" t="s">
        <v>748</v>
      </c>
      <c r="AY23" s="417">
        <v>19</v>
      </c>
      <c r="AZ23" s="510" t="s">
        <v>0</v>
      </c>
      <c r="BA23" s="651"/>
      <c r="BB23" s="418"/>
      <c r="BC23" s="418"/>
      <c r="BD23" s="417">
        <v>19</v>
      </c>
      <c r="BE23" s="497" t="s">
        <v>0</v>
      </c>
      <c r="BF23" s="638"/>
      <c r="BG23" s="418"/>
      <c r="BH23" s="418"/>
      <c r="BI23" s="361"/>
      <c r="BJ23" s="361"/>
    </row>
    <row r="24" spans="1:62" ht="65.099999999999994" customHeight="1">
      <c r="A24" s="608">
        <v>20</v>
      </c>
      <c r="B24" s="389" t="s">
        <v>12</v>
      </c>
      <c r="C24" s="682" t="s">
        <v>1333</v>
      </c>
      <c r="D24" s="416" t="s">
        <v>748</v>
      </c>
      <c r="E24" s="411" t="s">
        <v>748</v>
      </c>
      <c r="F24" s="413">
        <v>20</v>
      </c>
      <c r="G24" s="389" t="s">
        <v>14</v>
      </c>
      <c r="H24" s="683" t="s">
        <v>1158</v>
      </c>
      <c r="I24" s="416" t="s">
        <v>748</v>
      </c>
      <c r="J24" s="709" t="s">
        <v>1323</v>
      </c>
      <c r="K24" s="413">
        <v>20</v>
      </c>
      <c r="L24" s="498" t="s">
        <v>16</v>
      </c>
      <c r="M24" s="644" t="s">
        <v>1459</v>
      </c>
      <c r="N24" s="414" t="s">
        <v>1058</v>
      </c>
      <c r="O24" s="415" t="s">
        <v>1058</v>
      </c>
      <c r="P24" s="413">
        <v>20</v>
      </c>
      <c r="Q24" s="498" t="s">
        <v>12</v>
      </c>
      <c r="R24" s="472" t="s">
        <v>1458</v>
      </c>
      <c r="S24" s="414" t="s">
        <v>748</v>
      </c>
      <c r="T24" s="415" t="s">
        <v>748</v>
      </c>
      <c r="U24" s="417">
        <v>20</v>
      </c>
      <c r="V24" s="497" t="s">
        <v>15</v>
      </c>
      <c r="W24" s="638"/>
      <c r="X24" s="418"/>
      <c r="Y24" s="418"/>
      <c r="Z24" s="413">
        <v>20</v>
      </c>
      <c r="AA24" s="498" t="s">
        <v>17</v>
      </c>
      <c r="AB24" s="683" t="s">
        <v>1361</v>
      </c>
      <c r="AC24" s="411" t="s">
        <v>1058</v>
      </c>
      <c r="AD24" s="411" t="s">
        <v>1058</v>
      </c>
      <c r="AE24" s="413">
        <v>20</v>
      </c>
      <c r="AF24" s="389" t="s">
        <v>13</v>
      </c>
      <c r="AG24" s="473" t="s">
        <v>1315</v>
      </c>
      <c r="AH24" s="411" t="s">
        <v>748</v>
      </c>
      <c r="AI24" s="411" t="s">
        <v>748</v>
      </c>
      <c r="AJ24" s="417">
        <v>20</v>
      </c>
      <c r="AK24" s="497" t="s">
        <v>0</v>
      </c>
      <c r="AL24" s="470" t="s">
        <v>647</v>
      </c>
      <c r="AM24" s="418"/>
      <c r="AN24" s="418"/>
      <c r="AO24" s="413">
        <v>20</v>
      </c>
      <c r="AP24" s="498" t="s">
        <v>17</v>
      </c>
      <c r="AQ24" s="532" t="s">
        <v>1137</v>
      </c>
      <c r="AR24" s="411" t="s">
        <v>748</v>
      </c>
      <c r="AS24" s="411" t="s">
        <v>748</v>
      </c>
      <c r="AT24" s="413">
        <v>20</v>
      </c>
      <c r="AU24" s="498" t="s">
        <v>14</v>
      </c>
      <c r="AV24" s="473" t="s">
        <v>1130</v>
      </c>
      <c r="AW24" s="416" t="s">
        <v>748</v>
      </c>
      <c r="AX24" s="411" t="s">
        <v>748</v>
      </c>
      <c r="AY24" s="413">
        <v>20</v>
      </c>
      <c r="AZ24" s="498" t="s">
        <v>16</v>
      </c>
      <c r="BA24" s="735" t="s">
        <v>1355</v>
      </c>
      <c r="BB24" s="411" t="s">
        <v>1058</v>
      </c>
      <c r="BC24" s="411" t="s">
        <v>1058</v>
      </c>
      <c r="BD24" s="413">
        <v>20</v>
      </c>
      <c r="BE24" s="498" t="s">
        <v>16</v>
      </c>
      <c r="BF24" s="682" t="s">
        <v>1174</v>
      </c>
      <c r="BG24" s="411" t="s">
        <v>1058</v>
      </c>
      <c r="BH24" s="411" t="s">
        <v>1058</v>
      </c>
      <c r="BI24" s="361"/>
      <c r="BJ24" s="361"/>
    </row>
    <row r="25" spans="1:62" ht="65.099999999999994" customHeight="1">
      <c r="A25" s="608">
        <v>21</v>
      </c>
      <c r="B25" s="389" t="s">
        <v>13</v>
      </c>
      <c r="C25" s="473" t="s">
        <v>1248</v>
      </c>
      <c r="D25" s="416" t="s">
        <v>748</v>
      </c>
      <c r="E25" s="411" t="s">
        <v>748</v>
      </c>
      <c r="F25" s="417">
        <v>21</v>
      </c>
      <c r="G25" s="510" t="s">
        <v>15</v>
      </c>
      <c r="H25" s="641"/>
      <c r="I25" s="511"/>
      <c r="J25" s="545"/>
      <c r="K25" s="413">
        <v>21</v>
      </c>
      <c r="L25" s="498" t="s">
        <v>17</v>
      </c>
      <c r="M25" s="460" t="s">
        <v>1261</v>
      </c>
      <c r="N25" s="414" t="s">
        <v>748</v>
      </c>
      <c r="O25" s="415" t="s">
        <v>748</v>
      </c>
      <c r="P25" s="413">
        <v>21</v>
      </c>
      <c r="Q25" s="498" t="s">
        <v>13</v>
      </c>
      <c r="R25" s="643"/>
      <c r="S25" s="411" t="s">
        <v>748</v>
      </c>
      <c r="T25" s="411" t="s">
        <v>748</v>
      </c>
      <c r="U25" s="417">
        <v>21</v>
      </c>
      <c r="V25" s="497" t="s">
        <v>0</v>
      </c>
      <c r="W25" s="652"/>
      <c r="X25" s="511"/>
      <c r="Y25" s="418"/>
      <c r="Z25" s="413">
        <v>21</v>
      </c>
      <c r="AA25" s="498" t="s">
        <v>12</v>
      </c>
      <c r="AB25" s="476" t="s">
        <v>1117</v>
      </c>
      <c r="AC25" s="411" t="s">
        <v>748</v>
      </c>
      <c r="AD25" s="411" t="s">
        <v>748</v>
      </c>
      <c r="AE25" s="413">
        <v>21</v>
      </c>
      <c r="AF25" s="389" t="s">
        <v>14</v>
      </c>
      <c r="AG25" s="633" t="s">
        <v>1376</v>
      </c>
      <c r="AH25" s="411" t="s">
        <v>748</v>
      </c>
      <c r="AI25" s="411" t="s">
        <v>748</v>
      </c>
      <c r="AJ25" s="413">
        <v>21</v>
      </c>
      <c r="AK25" s="498" t="s">
        <v>16</v>
      </c>
      <c r="AL25" s="683" t="s">
        <v>1353</v>
      </c>
      <c r="AM25" s="411" t="s">
        <v>1058</v>
      </c>
      <c r="AN25" s="411" t="s">
        <v>1058</v>
      </c>
      <c r="AO25" s="413">
        <v>21</v>
      </c>
      <c r="AP25" s="498" t="s">
        <v>12</v>
      </c>
      <c r="AQ25" s="666"/>
      <c r="AR25" s="411" t="s">
        <v>748</v>
      </c>
      <c r="AS25" s="411" t="s">
        <v>748</v>
      </c>
      <c r="AT25" s="417">
        <v>21</v>
      </c>
      <c r="AU25" s="497" t="s">
        <v>15</v>
      </c>
      <c r="AV25" s="653"/>
      <c r="AW25" s="418"/>
      <c r="AX25" s="418"/>
      <c r="AY25" s="413">
        <v>21</v>
      </c>
      <c r="AZ25" s="389" t="s">
        <v>17</v>
      </c>
      <c r="BA25" s="631" t="s">
        <v>1078</v>
      </c>
      <c r="BB25" s="411" t="s">
        <v>748</v>
      </c>
      <c r="BC25" s="411" t="s">
        <v>748</v>
      </c>
      <c r="BD25" s="417">
        <v>21</v>
      </c>
      <c r="BE25" s="497" t="s">
        <v>17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389" t="s">
        <v>14</v>
      </c>
      <c r="C26" s="733" t="s">
        <v>1377</v>
      </c>
      <c r="D26" s="416" t="s">
        <v>748</v>
      </c>
      <c r="E26" s="411" t="s">
        <v>748</v>
      </c>
      <c r="F26" s="417">
        <v>22</v>
      </c>
      <c r="G26" s="510" t="s">
        <v>0</v>
      </c>
      <c r="H26" s="642"/>
      <c r="I26" s="544"/>
      <c r="J26" s="545"/>
      <c r="K26" s="413">
        <v>22</v>
      </c>
      <c r="L26" s="498" t="s">
        <v>12</v>
      </c>
      <c r="M26" s="505" t="s">
        <v>1271</v>
      </c>
      <c r="N26" s="414" t="s">
        <v>748</v>
      </c>
      <c r="O26" s="415" t="s">
        <v>748</v>
      </c>
      <c r="P26" s="413">
        <v>22</v>
      </c>
      <c r="Q26" s="498" t="s">
        <v>14</v>
      </c>
      <c r="R26" s="477" t="s">
        <v>1061</v>
      </c>
      <c r="S26" s="411" t="s">
        <v>1058</v>
      </c>
      <c r="T26" s="411" t="s">
        <v>1058</v>
      </c>
      <c r="U26" s="417">
        <v>22</v>
      </c>
      <c r="V26" s="497" t="s">
        <v>16</v>
      </c>
      <c r="W26" s="653"/>
      <c r="X26" s="511"/>
      <c r="Y26" s="418"/>
      <c r="Z26" s="413">
        <v>22</v>
      </c>
      <c r="AA26" s="498" t="s">
        <v>13</v>
      </c>
      <c r="AB26" s="473" t="s">
        <v>1455</v>
      </c>
      <c r="AC26" s="411" t="s">
        <v>748</v>
      </c>
      <c r="AD26" s="411" t="s">
        <v>748</v>
      </c>
      <c r="AE26" s="417">
        <v>22</v>
      </c>
      <c r="AF26" s="510" t="s">
        <v>15</v>
      </c>
      <c r="AG26" s="474" t="s">
        <v>1112</v>
      </c>
      <c r="AH26" s="418"/>
      <c r="AI26" s="418"/>
      <c r="AJ26" s="568">
        <v>22</v>
      </c>
      <c r="AK26" s="498" t="s">
        <v>17</v>
      </c>
      <c r="AL26" s="742" t="s">
        <v>1473</v>
      </c>
      <c r="AM26" s="570" t="s">
        <v>748</v>
      </c>
      <c r="AN26" s="570" t="s">
        <v>748</v>
      </c>
      <c r="AO26" s="413">
        <v>22</v>
      </c>
      <c r="AP26" s="498" t="s">
        <v>13</v>
      </c>
      <c r="AQ26" s="666"/>
      <c r="AR26" s="411" t="s">
        <v>748</v>
      </c>
      <c r="AS26" s="411" t="s">
        <v>748</v>
      </c>
      <c r="AT26" s="417">
        <v>22</v>
      </c>
      <c r="AU26" s="497" t="s">
        <v>0</v>
      </c>
      <c r="AV26" s="641"/>
      <c r="AW26" s="418"/>
      <c r="AX26" s="418"/>
      <c r="AY26" s="413">
        <v>22</v>
      </c>
      <c r="AZ26" s="498" t="s">
        <v>12</v>
      </c>
      <c r="BA26" s="683" t="s">
        <v>1128</v>
      </c>
      <c r="BB26" s="411" t="s">
        <v>748</v>
      </c>
      <c r="BC26" s="411" t="s">
        <v>748</v>
      </c>
      <c r="BD26" s="413">
        <v>22</v>
      </c>
      <c r="BE26" s="498" t="s">
        <v>12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15</v>
      </c>
      <c r="C27" s="681"/>
      <c r="D27" s="511"/>
      <c r="E27" s="418"/>
      <c r="F27" s="413">
        <v>23</v>
      </c>
      <c r="G27" s="389" t="s">
        <v>16</v>
      </c>
      <c r="H27" s="741" t="s">
        <v>1464</v>
      </c>
      <c r="I27" s="414" t="s">
        <v>1058</v>
      </c>
      <c r="J27" s="415" t="s">
        <v>1058</v>
      </c>
      <c r="K27" s="413">
        <v>23</v>
      </c>
      <c r="L27" s="498" t="s">
        <v>13</v>
      </c>
      <c r="M27" s="473" t="s">
        <v>1375</v>
      </c>
      <c r="N27" s="414" t="s">
        <v>748</v>
      </c>
      <c r="O27" s="415" t="s">
        <v>748</v>
      </c>
      <c r="P27" s="417">
        <v>23</v>
      </c>
      <c r="Q27" s="497" t="s">
        <v>15</v>
      </c>
      <c r="R27" s="651"/>
      <c r="S27" s="418"/>
      <c r="T27" s="418"/>
      <c r="U27" s="417">
        <v>23</v>
      </c>
      <c r="V27" s="497" t="s">
        <v>17</v>
      </c>
      <c r="W27" s="638"/>
      <c r="X27" s="511"/>
      <c r="Y27" s="418"/>
      <c r="Z27" s="417">
        <v>23</v>
      </c>
      <c r="AA27" s="497" t="s">
        <v>14</v>
      </c>
      <c r="AB27" s="470" t="s">
        <v>648</v>
      </c>
      <c r="AC27" s="418"/>
      <c r="AD27" s="418"/>
      <c r="AE27" s="417">
        <v>23</v>
      </c>
      <c r="AF27" s="510" t="s">
        <v>0</v>
      </c>
      <c r="AG27" s="662"/>
      <c r="AH27" s="418"/>
      <c r="AI27" s="418"/>
      <c r="AJ27" s="417">
        <v>23</v>
      </c>
      <c r="AK27" s="497" t="s">
        <v>12</v>
      </c>
      <c r="AL27" s="470" t="s">
        <v>649</v>
      </c>
      <c r="AM27" s="501"/>
      <c r="AN27" s="501"/>
      <c r="AO27" s="568">
        <v>23</v>
      </c>
      <c r="AP27" s="498" t="s">
        <v>14</v>
      </c>
      <c r="AQ27" s="614" t="s">
        <v>1065</v>
      </c>
      <c r="AR27" s="570" t="s">
        <v>748</v>
      </c>
      <c r="AS27" s="570" t="s">
        <v>748</v>
      </c>
      <c r="AT27" s="413">
        <v>23</v>
      </c>
      <c r="AU27" s="498" t="s">
        <v>16</v>
      </c>
      <c r="AV27" s="473" t="s">
        <v>1375</v>
      </c>
      <c r="AW27" s="411" t="s">
        <v>1058</v>
      </c>
      <c r="AX27" s="411" t="s">
        <v>1058</v>
      </c>
      <c r="AY27" s="417">
        <v>23</v>
      </c>
      <c r="AZ27" s="510" t="s">
        <v>13</v>
      </c>
      <c r="BA27" s="685" t="s">
        <v>767</v>
      </c>
      <c r="BB27" s="418"/>
      <c r="BC27" s="418"/>
      <c r="BD27" s="413">
        <v>23</v>
      </c>
      <c r="BE27" s="498" t="s">
        <v>13</v>
      </c>
      <c r="BF27" s="627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510" t="s">
        <v>0</v>
      </c>
      <c r="C28" s="669"/>
      <c r="D28" s="511"/>
      <c r="E28" s="418"/>
      <c r="F28" s="413">
        <v>24</v>
      </c>
      <c r="G28" s="389" t="s">
        <v>17</v>
      </c>
      <c r="H28" s="475" t="s">
        <v>1269</v>
      </c>
      <c r="I28" s="414" t="s">
        <v>748</v>
      </c>
      <c r="J28" s="415" t="s">
        <v>748</v>
      </c>
      <c r="K28" s="413">
        <v>24</v>
      </c>
      <c r="L28" s="498" t="s">
        <v>14</v>
      </c>
      <c r="M28" s="472" t="s">
        <v>1460</v>
      </c>
      <c r="N28" s="414" t="s">
        <v>748</v>
      </c>
      <c r="O28" s="415" t="s">
        <v>748</v>
      </c>
      <c r="P28" s="417">
        <v>24</v>
      </c>
      <c r="Q28" s="497" t="s">
        <v>0</v>
      </c>
      <c r="R28" s="638"/>
      <c r="S28" s="418"/>
      <c r="T28" s="418"/>
      <c r="U28" s="417">
        <v>24</v>
      </c>
      <c r="V28" s="497" t="s">
        <v>12</v>
      </c>
      <c r="W28" s="638"/>
      <c r="X28" s="511"/>
      <c r="Y28" s="418"/>
      <c r="Z28" s="417">
        <v>24</v>
      </c>
      <c r="AA28" s="497" t="s">
        <v>15</v>
      </c>
      <c r="AB28" s="645"/>
      <c r="AC28" s="418"/>
      <c r="AD28" s="418"/>
      <c r="AE28" s="413">
        <v>24</v>
      </c>
      <c r="AF28" s="389" t="s">
        <v>16</v>
      </c>
      <c r="AG28" s="472"/>
      <c r="AH28" s="411" t="s">
        <v>1058</v>
      </c>
      <c r="AI28" s="411" t="s">
        <v>1058</v>
      </c>
      <c r="AJ28" s="413">
        <v>24</v>
      </c>
      <c r="AK28" s="498" t="s">
        <v>13</v>
      </c>
      <c r="AL28" s="473" t="s">
        <v>1339</v>
      </c>
      <c r="AM28" s="411" t="s">
        <v>748</v>
      </c>
      <c r="AN28" s="411" t="s">
        <v>748</v>
      </c>
      <c r="AO28" s="417">
        <v>24</v>
      </c>
      <c r="AP28" s="497" t="s">
        <v>15</v>
      </c>
      <c r="AQ28" s="638" t="s">
        <v>1064</v>
      </c>
      <c r="AR28" s="418"/>
      <c r="AS28" s="418"/>
      <c r="AT28" s="413">
        <v>24</v>
      </c>
      <c r="AU28" s="498" t="s">
        <v>17</v>
      </c>
      <c r="AV28" s="683" t="s">
        <v>1091</v>
      </c>
      <c r="AW28" s="411" t="s">
        <v>748</v>
      </c>
      <c r="AX28" s="411" t="s">
        <v>748</v>
      </c>
      <c r="AY28" s="413">
        <v>24</v>
      </c>
      <c r="AZ28" s="498" t="s">
        <v>14</v>
      </c>
      <c r="BA28" s="686" t="s">
        <v>1096</v>
      </c>
      <c r="BB28" s="411" t="s">
        <v>748</v>
      </c>
      <c r="BC28" s="411" t="s">
        <v>748</v>
      </c>
      <c r="BD28" s="413">
        <v>24</v>
      </c>
      <c r="BE28" s="498" t="s">
        <v>14</v>
      </c>
      <c r="BF28" s="473" t="s">
        <v>1068</v>
      </c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8">
        <v>25</v>
      </c>
      <c r="B29" s="389" t="s">
        <v>16</v>
      </c>
      <c r="C29" s="530" t="s">
        <v>1059</v>
      </c>
      <c r="D29" s="416" t="s">
        <v>1058</v>
      </c>
      <c r="E29" s="411" t="s">
        <v>1058</v>
      </c>
      <c r="F29" s="413">
        <v>25</v>
      </c>
      <c r="G29" s="389" t="s">
        <v>12</v>
      </c>
      <c r="H29" s="473" t="s">
        <v>1367</v>
      </c>
      <c r="I29" s="414" t="s">
        <v>748</v>
      </c>
      <c r="J29" s="415" t="s">
        <v>748</v>
      </c>
      <c r="K29" s="417">
        <v>25</v>
      </c>
      <c r="L29" s="497" t="s">
        <v>15</v>
      </c>
      <c r="M29" s="634" t="s">
        <v>1077</v>
      </c>
      <c r="N29" s="544"/>
      <c r="O29" s="545"/>
      <c r="P29" s="417">
        <v>25</v>
      </c>
      <c r="Q29" s="497" t="s">
        <v>16</v>
      </c>
      <c r="R29" s="470" t="s">
        <v>1465</v>
      </c>
      <c r="S29" s="418"/>
      <c r="T29" s="418"/>
      <c r="U29" s="417">
        <v>25</v>
      </c>
      <c r="V29" s="497" t="s">
        <v>13</v>
      </c>
      <c r="W29" s="680" t="s">
        <v>1126</v>
      </c>
      <c r="X29" s="511"/>
      <c r="Y29" s="418"/>
      <c r="Z29" s="417">
        <v>25</v>
      </c>
      <c r="AA29" s="497" t="s">
        <v>0</v>
      </c>
      <c r="AB29" s="634"/>
      <c r="AC29" s="418"/>
      <c r="AD29" s="418"/>
      <c r="AE29" s="413">
        <v>25</v>
      </c>
      <c r="AF29" s="389" t="s">
        <v>17</v>
      </c>
      <c r="AG29" s="476" t="s">
        <v>1338</v>
      </c>
      <c r="AH29" s="411" t="s">
        <v>748</v>
      </c>
      <c r="AI29" s="411" t="s">
        <v>748</v>
      </c>
      <c r="AJ29" s="413">
        <v>25</v>
      </c>
      <c r="AK29" s="498" t="s">
        <v>14</v>
      </c>
      <c r="AL29" s="473" t="s">
        <v>1100</v>
      </c>
      <c r="AM29" s="411" t="s">
        <v>748</v>
      </c>
      <c r="AN29" s="411" t="s">
        <v>748</v>
      </c>
      <c r="AO29" s="417">
        <v>25</v>
      </c>
      <c r="AP29" s="497" t="s">
        <v>0</v>
      </c>
      <c r="AQ29" s="638"/>
      <c r="AR29" s="418"/>
      <c r="AS29" s="418"/>
      <c r="AT29" s="413">
        <v>25</v>
      </c>
      <c r="AU29" s="498" t="s">
        <v>12</v>
      </c>
      <c r="AV29" s="674" t="s">
        <v>1295</v>
      </c>
      <c r="AW29" s="411" t="s">
        <v>748</v>
      </c>
      <c r="AX29" s="411" t="s">
        <v>748</v>
      </c>
      <c r="AY29" s="417">
        <v>25</v>
      </c>
      <c r="AZ29" s="510" t="s">
        <v>15</v>
      </c>
      <c r="BA29" s="687"/>
      <c r="BB29" s="418"/>
      <c r="BC29" s="418"/>
      <c r="BD29" s="417">
        <v>25</v>
      </c>
      <c r="BE29" s="497" t="s">
        <v>15</v>
      </c>
      <c r="BF29" s="690" t="s">
        <v>1139</v>
      </c>
      <c r="BG29" s="418"/>
      <c r="BH29" s="418"/>
      <c r="BI29" s="361"/>
      <c r="BJ29" s="361"/>
    </row>
    <row r="30" spans="1:62" ht="65.099999999999994" customHeight="1">
      <c r="A30" s="608">
        <v>26</v>
      </c>
      <c r="B30" s="389" t="s">
        <v>17</v>
      </c>
      <c r="C30" s="613" t="s">
        <v>1364</v>
      </c>
      <c r="D30" s="416" t="s">
        <v>748</v>
      </c>
      <c r="E30" s="411" t="s">
        <v>748</v>
      </c>
      <c r="F30" s="413">
        <v>26</v>
      </c>
      <c r="G30" s="389" t="s">
        <v>13</v>
      </c>
      <c r="H30" s="473" t="s">
        <v>1397</v>
      </c>
      <c r="I30" s="414" t="s">
        <v>748</v>
      </c>
      <c r="J30" s="415" t="s">
        <v>748</v>
      </c>
      <c r="K30" s="417">
        <v>26</v>
      </c>
      <c r="L30" s="497" t="s">
        <v>0</v>
      </c>
      <c r="M30" s="634"/>
      <c r="N30" s="544"/>
      <c r="O30" s="545"/>
      <c r="P30" s="417">
        <v>26</v>
      </c>
      <c r="Q30" s="497" t="s">
        <v>17</v>
      </c>
      <c r="R30" s="470" t="s">
        <v>1345</v>
      </c>
      <c r="S30" s="418"/>
      <c r="T30" s="418"/>
      <c r="U30" s="413">
        <v>26</v>
      </c>
      <c r="V30" s="498" t="s">
        <v>14</v>
      </c>
      <c r="W30" s="617" t="s">
        <v>1127</v>
      </c>
      <c r="X30" s="416" t="s">
        <v>757</v>
      </c>
      <c r="Y30" s="411" t="s">
        <v>1342</v>
      </c>
      <c r="Z30" s="413">
        <v>26</v>
      </c>
      <c r="AA30" s="498" t="s">
        <v>16</v>
      </c>
      <c r="AB30" s="472" t="s">
        <v>1357</v>
      </c>
      <c r="AC30" s="411" t="s">
        <v>1058</v>
      </c>
      <c r="AD30" s="411" t="s">
        <v>1058</v>
      </c>
      <c r="AE30" s="413">
        <v>26</v>
      </c>
      <c r="AF30" s="389" t="s">
        <v>12</v>
      </c>
      <c r="AG30" s="472" t="s">
        <v>1474</v>
      </c>
      <c r="AH30" s="411" t="s">
        <v>748</v>
      </c>
      <c r="AI30" s="411" t="s">
        <v>748</v>
      </c>
      <c r="AJ30" s="417">
        <v>26</v>
      </c>
      <c r="AK30" s="497" t="s">
        <v>15</v>
      </c>
      <c r="AL30" s="664"/>
      <c r="AM30" s="418"/>
      <c r="AN30" s="418"/>
      <c r="AO30" s="417">
        <v>26</v>
      </c>
      <c r="AP30" s="497" t="s">
        <v>16</v>
      </c>
      <c r="AQ30" s="470" t="s">
        <v>1253</v>
      </c>
      <c r="AR30" s="418"/>
      <c r="AS30" s="418"/>
      <c r="AT30" s="413">
        <v>26</v>
      </c>
      <c r="AU30" s="498" t="s">
        <v>13</v>
      </c>
      <c r="AV30" s="505" t="s">
        <v>1340</v>
      </c>
      <c r="AW30" s="411" t="s">
        <v>748</v>
      </c>
      <c r="AX30" s="411" t="s">
        <v>748</v>
      </c>
      <c r="AY30" s="417">
        <v>26</v>
      </c>
      <c r="AZ30" s="497" t="s">
        <v>0</v>
      </c>
      <c r="BA30" s="687"/>
      <c r="BB30" s="418"/>
      <c r="BC30" s="418"/>
      <c r="BD30" s="417">
        <v>26</v>
      </c>
      <c r="BE30" s="497" t="s">
        <v>0</v>
      </c>
      <c r="BF30" s="685" t="s">
        <v>788</v>
      </c>
      <c r="BG30" s="418"/>
      <c r="BH30" s="418"/>
      <c r="BI30" s="361"/>
      <c r="BJ30" s="361"/>
    </row>
    <row r="31" spans="1:62" ht="65.099999999999994" customHeight="1">
      <c r="A31" s="608">
        <v>27</v>
      </c>
      <c r="B31" s="389" t="s">
        <v>12</v>
      </c>
      <c r="C31" s="473"/>
      <c r="D31" s="416" t="s">
        <v>748</v>
      </c>
      <c r="E31" s="411" t="s">
        <v>748</v>
      </c>
      <c r="F31" s="413">
        <v>27</v>
      </c>
      <c r="G31" s="389" t="s">
        <v>14</v>
      </c>
      <c r="H31" s="682" t="s">
        <v>1159</v>
      </c>
      <c r="I31" s="414" t="s">
        <v>748</v>
      </c>
      <c r="J31" s="709" t="s">
        <v>1323</v>
      </c>
      <c r="K31" s="413">
        <v>27</v>
      </c>
      <c r="L31" s="498" t="s">
        <v>16</v>
      </c>
      <c r="M31" s="703" t="s">
        <v>1368</v>
      </c>
      <c r="N31" s="414" t="s">
        <v>1058</v>
      </c>
      <c r="O31" s="415" t="s">
        <v>1058</v>
      </c>
      <c r="P31" s="417">
        <v>27</v>
      </c>
      <c r="Q31" s="497" t="s">
        <v>12</v>
      </c>
      <c r="R31" s="470"/>
      <c r="S31" s="418"/>
      <c r="T31" s="418"/>
      <c r="U31" s="417">
        <v>27</v>
      </c>
      <c r="V31" s="497" t="s">
        <v>15</v>
      </c>
      <c r="W31" s="654"/>
      <c r="X31" s="511"/>
      <c r="Y31" s="418"/>
      <c r="Z31" s="413">
        <v>27</v>
      </c>
      <c r="AA31" s="498" t="s">
        <v>17</v>
      </c>
      <c r="AB31" s="532" t="s">
        <v>1462</v>
      </c>
      <c r="AC31" s="411" t="s">
        <v>748</v>
      </c>
      <c r="AD31" s="411" t="s">
        <v>748</v>
      </c>
      <c r="AE31" s="413">
        <v>27</v>
      </c>
      <c r="AF31" s="389" t="s">
        <v>13</v>
      </c>
      <c r="AG31" s="505" t="s">
        <v>1275</v>
      </c>
      <c r="AH31" s="411" t="s">
        <v>748</v>
      </c>
      <c r="AI31" s="411" t="s">
        <v>748</v>
      </c>
      <c r="AJ31" s="417">
        <v>27</v>
      </c>
      <c r="AK31" s="497" t="s">
        <v>0</v>
      </c>
      <c r="AL31" s="634"/>
      <c r="AM31" s="418"/>
      <c r="AN31" s="418"/>
      <c r="AO31" s="417">
        <v>27</v>
      </c>
      <c r="AP31" s="497" t="s">
        <v>17</v>
      </c>
      <c r="AQ31" s="638"/>
      <c r="AR31" s="418"/>
      <c r="AS31" s="418"/>
      <c r="AT31" s="413">
        <v>27</v>
      </c>
      <c r="AU31" s="498" t="s">
        <v>14</v>
      </c>
      <c r="AV31" s="471" t="s">
        <v>1150</v>
      </c>
      <c r="AW31" s="411" t="s">
        <v>748</v>
      </c>
      <c r="AX31" s="411" t="s">
        <v>748</v>
      </c>
      <c r="AY31" s="413">
        <v>27</v>
      </c>
      <c r="AZ31" s="389" t="s">
        <v>16</v>
      </c>
      <c r="BA31" s="688" t="s">
        <v>1129</v>
      </c>
      <c r="BB31" s="411" t="s">
        <v>1058</v>
      </c>
      <c r="BC31" s="411" t="s">
        <v>1058</v>
      </c>
      <c r="BD31" s="417">
        <v>27</v>
      </c>
      <c r="BE31" s="497" t="s">
        <v>16</v>
      </c>
      <c r="BF31" s="691" t="s">
        <v>766</v>
      </c>
      <c r="BG31" s="418"/>
      <c r="BH31" s="418"/>
      <c r="BI31" s="361"/>
      <c r="BJ31" s="361"/>
    </row>
    <row r="32" spans="1:62" ht="65.099999999999994" customHeight="1">
      <c r="A32" s="608">
        <v>28</v>
      </c>
      <c r="B32" s="389" t="s">
        <v>13</v>
      </c>
      <c r="C32" s="473" t="s">
        <v>1103</v>
      </c>
      <c r="D32" s="416" t="s">
        <v>748</v>
      </c>
      <c r="E32" s="411" t="s">
        <v>748</v>
      </c>
      <c r="F32" s="417">
        <v>28</v>
      </c>
      <c r="G32" s="510" t="s">
        <v>15</v>
      </c>
      <c r="H32" s="474" t="s">
        <v>1282</v>
      </c>
      <c r="I32" s="511"/>
      <c r="J32" s="545"/>
      <c r="K32" s="413">
        <v>28</v>
      </c>
      <c r="L32" s="498" t="s">
        <v>17</v>
      </c>
      <c r="M32" s="532" t="s">
        <v>1344</v>
      </c>
      <c r="N32" s="414" t="s">
        <v>748</v>
      </c>
      <c r="O32" s="415" t="s">
        <v>748</v>
      </c>
      <c r="P32" s="417">
        <v>28</v>
      </c>
      <c r="Q32" s="497" t="s">
        <v>13</v>
      </c>
      <c r="R32" s="638"/>
      <c r="S32" s="418"/>
      <c r="T32" s="418"/>
      <c r="U32" s="417">
        <v>28</v>
      </c>
      <c r="V32" s="497" t="s">
        <v>0</v>
      </c>
      <c r="W32" s="641"/>
      <c r="X32" s="511"/>
      <c r="Y32" s="418"/>
      <c r="Z32" s="413">
        <v>28</v>
      </c>
      <c r="AA32" s="498" t="s">
        <v>12</v>
      </c>
      <c r="AB32" s="657"/>
      <c r="AC32" s="411" t="s">
        <v>748</v>
      </c>
      <c r="AD32" s="411" t="s">
        <v>748</v>
      </c>
      <c r="AE32" s="413">
        <v>28</v>
      </c>
      <c r="AF32" s="389" t="s">
        <v>14</v>
      </c>
      <c r="AG32" s="471" t="s">
        <v>1148</v>
      </c>
      <c r="AH32" s="411" t="s">
        <v>748</v>
      </c>
      <c r="AI32" s="411" t="s">
        <v>748</v>
      </c>
      <c r="AJ32" s="413">
        <v>28</v>
      </c>
      <c r="AK32" s="498" t="s">
        <v>16</v>
      </c>
      <c r="AL32" s="686" t="s">
        <v>1165</v>
      </c>
      <c r="AM32" s="411" t="s">
        <v>1058</v>
      </c>
      <c r="AN32" s="411" t="s">
        <v>1058</v>
      </c>
      <c r="AO32" s="417">
        <v>28</v>
      </c>
      <c r="AP32" s="497" t="s">
        <v>12</v>
      </c>
      <c r="AQ32" s="638"/>
      <c r="AR32" s="418"/>
      <c r="AS32" s="418"/>
      <c r="AT32" s="417">
        <v>28</v>
      </c>
      <c r="AU32" s="497" t="s">
        <v>15</v>
      </c>
      <c r="AV32" s="653"/>
      <c r="AW32" s="511"/>
      <c r="AX32" s="418"/>
      <c r="AY32" s="413">
        <v>28</v>
      </c>
      <c r="AZ32" s="498" t="s">
        <v>439</v>
      </c>
      <c r="BA32" s="476"/>
      <c r="BB32" s="411" t="s">
        <v>748</v>
      </c>
      <c r="BC32" s="411" t="s">
        <v>748</v>
      </c>
      <c r="BD32" s="417">
        <v>28</v>
      </c>
      <c r="BE32" s="497" t="s">
        <v>17</v>
      </c>
      <c r="BF32" s="685" t="s">
        <v>818</v>
      </c>
      <c r="BG32" s="418"/>
      <c r="BH32" s="418"/>
      <c r="BI32" s="361"/>
      <c r="BJ32" s="361"/>
    </row>
    <row r="33" spans="1:62" ht="65.099999999999994" customHeight="1">
      <c r="A33" s="606">
        <v>29</v>
      </c>
      <c r="B33" s="510" t="s">
        <v>14</v>
      </c>
      <c r="C33" s="701" t="s">
        <v>1147</v>
      </c>
      <c r="D33" s="418" t="s">
        <v>1123</v>
      </c>
      <c r="E33" s="418" t="s">
        <v>1342</v>
      </c>
      <c r="F33" s="417">
        <v>29</v>
      </c>
      <c r="G33" s="510" t="s">
        <v>0</v>
      </c>
      <c r="H33" s="645"/>
      <c r="I33" s="544"/>
      <c r="J33" s="545"/>
      <c r="K33" s="413">
        <v>29</v>
      </c>
      <c r="L33" s="498" t="s">
        <v>12</v>
      </c>
      <c r="M33" s="532" t="s">
        <v>1156</v>
      </c>
      <c r="N33" s="414" t="s">
        <v>748</v>
      </c>
      <c r="O33" s="710" t="s">
        <v>1326</v>
      </c>
      <c r="P33" s="417">
        <v>29</v>
      </c>
      <c r="Q33" s="497" t="s">
        <v>14</v>
      </c>
      <c r="R33" s="470" t="s">
        <v>1393</v>
      </c>
      <c r="S33" s="418"/>
      <c r="T33" s="418"/>
      <c r="U33" s="413">
        <v>29</v>
      </c>
      <c r="V33" s="498" t="s">
        <v>16</v>
      </c>
      <c r="W33" s="475" t="s">
        <v>1105</v>
      </c>
      <c r="X33" s="416" t="s">
        <v>1058</v>
      </c>
      <c r="Y33" s="411" t="s">
        <v>1058</v>
      </c>
      <c r="Z33" s="413">
        <v>29</v>
      </c>
      <c r="AA33" s="498" t="s">
        <v>13</v>
      </c>
      <c r="AB33" s="627"/>
      <c r="AC33" s="411" t="s">
        <v>748</v>
      </c>
      <c r="AD33" s="411" t="s">
        <v>748</v>
      </c>
      <c r="AE33" s="417">
        <v>29</v>
      </c>
      <c r="AF33" s="510" t="s">
        <v>15</v>
      </c>
      <c r="AG33" s="653" t="s">
        <v>1090</v>
      </c>
      <c r="AH33" s="511"/>
      <c r="AI33" s="418"/>
      <c r="AJ33" s="413">
        <v>29</v>
      </c>
      <c r="AK33" s="498" t="s">
        <v>17</v>
      </c>
      <c r="AL33" s="471" t="s">
        <v>1354</v>
      </c>
      <c r="AM33" s="411" t="s">
        <v>748</v>
      </c>
      <c r="AN33" s="411" t="s">
        <v>748</v>
      </c>
      <c r="AO33" s="417">
        <v>29</v>
      </c>
      <c r="AP33" s="497" t="s">
        <v>13</v>
      </c>
      <c r="AQ33" s="470" t="s">
        <v>753</v>
      </c>
      <c r="AR33" s="418"/>
      <c r="AS33" s="418"/>
      <c r="AT33" s="417">
        <v>29</v>
      </c>
      <c r="AU33" s="497" t="s">
        <v>0</v>
      </c>
      <c r="AV33" s="667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12</v>
      </c>
      <c r="BF33" s="638"/>
      <c r="BG33" s="418"/>
      <c r="BH33" s="418"/>
      <c r="BI33" s="361"/>
      <c r="BJ33" s="361"/>
    </row>
    <row r="34" spans="1:62" ht="65.099999999999994" customHeight="1">
      <c r="A34" s="606">
        <v>30</v>
      </c>
      <c r="B34" s="497" t="s">
        <v>437</v>
      </c>
      <c r="C34" s="470" t="s">
        <v>1074</v>
      </c>
      <c r="D34" s="418"/>
      <c r="E34" s="418"/>
      <c r="F34" s="413">
        <v>30</v>
      </c>
      <c r="G34" s="389" t="s">
        <v>16</v>
      </c>
      <c r="H34" s="732" t="s">
        <v>1166</v>
      </c>
      <c r="I34" s="414" t="s">
        <v>1058</v>
      </c>
      <c r="J34" s="415" t="s">
        <v>1058</v>
      </c>
      <c r="K34" s="413">
        <v>30</v>
      </c>
      <c r="L34" s="498" t="s">
        <v>247</v>
      </c>
      <c r="M34" s="473" t="s">
        <v>1157</v>
      </c>
      <c r="N34" s="414" t="s">
        <v>748</v>
      </c>
      <c r="O34" s="710" t="s">
        <v>1325</v>
      </c>
      <c r="P34" s="417">
        <v>30</v>
      </c>
      <c r="Q34" s="497" t="s">
        <v>15</v>
      </c>
      <c r="R34" s="638"/>
      <c r="S34" s="509"/>
      <c r="T34" s="509"/>
      <c r="U34" s="413">
        <v>30</v>
      </c>
      <c r="V34" s="498" t="s">
        <v>17</v>
      </c>
      <c r="W34" s="655" t="s">
        <v>1388</v>
      </c>
      <c r="X34" s="416" t="s">
        <v>748</v>
      </c>
      <c r="Y34" s="411" t="s">
        <v>748</v>
      </c>
      <c r="Z34" s="413">
        <v>30</v>
      </c>
      <c r="AA34" s="498" t="s">
        <v>249</v>
      </c>
      <c r="AB34" s="473" t="s">
        <v>1131</v>
      </c>
      <c r="AC34" s="411" t="s">
        <v>748</v>
      </c>
      <c r="AD34" s="411" t="s">
        <v>748</v>
      </c>
      <c r="AE34" s="417">
        <v>30</v>
      </c>
      <c r="AF34" s="510" t="s">
        <v>0</v>
      </c>
      <c r="AG34" s="641"/>
      <c r="AH34" s="511"/>
      <c r="AI34" s="418"/>
      <c r="AJ34" s="413">
        <v>30</v>
      </c>
      <c r="AK34" s="498" t="s">
        <v>130</v>
      </c>
      <c r="AL34" s="708" t="s">
        <v>1320</v>
      </c>
      <c r="AM34" s="411" t="s">
        <v>748</v>
      </c>
      <c r="AN34" s="411" t="s">
        <v>748</v>
      </c>
      <c r="AO34" s="417">
        <v>30</v>
      </c>
      <c r="AP34" s="497" t="s">
        <v>14</v>
      </c>
      <c r="AQ34" s="470" t="s">
        <v>753</v>
      </c>
      <c r="AR34" s="418"/>
      <c r="AS34" s="418"/>
      <c r="AT34" s="413">
        <v>30</v>
      </c>
      <c r="AU34" s="498" t="s">
        <v>16</v>
      </c>
      <c r="AV34" s="472" t="s">
        <v>1067</v>
      </c>
      <c r="AW34" s="416" t="s">
        <v>1058</v>
      </c>
      <c r="AX34" s="411" t="s">
        <v>1058</v>
      </c>
      <c r="AY34" s="1096"/>
      <c r="AZ34" s="1097"/>
      <c r="BA34" s="1097"/>
      <c r="BB34" s="1097"/>
      <c r="BC34" s="1098"/>
      <c r="BD34" s="417">
        <v>30</v>
      </c>
      <c r="BE34" s="497" t="s">
        <v>13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498" t="s">
        <v>439</v>
      </c>
      <c r="H35" s="731" t="s">
        <v>1398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506">
        <v>31</v>
      </c>
      <c r="Q35" s="507" t="s">
        <v>20</v>
      </c>
      <c r="R35" s="508"/>
      <c r="S35" s="509"/>
      <c r="T35" s="509"/>
      <c r="U35" s="419">
        <v>31</v>
      </c>
      <c r="V35" s="498" t="s">
        <v>130</v>
      </c>
      <c r="W35" s="705" t="s">
        <v>1319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795</v>
      </c>
      <c r="AG35" s="626" t="s">
        <v>1107</v>
      </c>
      <c r="AH35" s="594" t="s">
        <v>1058</v>
      </c>
      <c r="AI35" s="595" t="s">
        <v>1058</v>
      </c>
      <c r="AJ35" s="1099"/>
      <c r="AK35" s="1100"/>
      <c r="AL35" s="1100"/>
      <c r="AM35" s="1100"/>
      <c r="AN35" s="1101"/>
      <c r="AO35" s="417">
        <v>31</v>
      </c>
      <c r="AP35" s="497" t="s">
        <v>437</v>
      </c>
      <c r="AQ35" s="470" t="s">
        <v>753</v>
      </c>
      <c r="AR35" s="418"/>
      <c r="AS35" s="418"/>
      <c r="AT35" s="419">
        <v>31</v>
      </c>
      <c r="AU35" s="498" t="s">
        <v>439</v>
      </c>
      <c r="AV35" s="684" t="s">
        <v>1463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249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4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19</v>
      </c>
      <c r="AH37" s="428"/>
      <c r="AI37" s="429"/>
      <c r="AJ37" s="423" t="s">
        <v>651</v>
      </c>
      <c r="AK37" s="424"/>
      <c r="AL37" s="425">
        <f>COUNTA(AM5:AM35)</f>
        <v>20</v>
      </c>
      <c r="AM37" s="428"/>
      <c r="AN37" s="429"/>
      <c r="AO37" s="423" t="s">
        <v>651</v>
      </c>
      <c r="AP37" s="424"/>
      <c r="AQ37" s="425">
        <f>COUNTA(AR5:AR35)</f>
        <v>17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17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18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15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17</v>
      </c>
      <c r="AH38" s="435"/>
      <c r="AI38" s="436"/>
      <c r="AJ38" s="430" t="s">
        <v>652</v>
      </c>
      <c r="AK38" s="431"/>
      <c r="AL38" s="432">
        <f>COUNTA(AN5:AN35)</f>
        <v>20</v>
      </c>
      <c r="AM38" s="435"/>
      <c r="AN38" s="436"/>
      <c r="AO38" s="430" t="s">
        <v>652</v>
      </c>
      <c r="AP38" s="431"/>
      <c r="AQ38" s="432">
        <f>COUNTA(AS5:AS35)</f>
        <v>17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16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1324</v>
      </c>
      <c r="I39" s="437"/>
      <c r="J39" s="437"/>
      <c r="K39" s="439"/>
      <c r="L39" s="439"/>
      <c r="M39" s="440" t="s">
        <v>1467</v>
      </c>
      <c r="N39" s="442"/>
      <c r="O39" s="442"/>
      <c r="P39" s="388"/>
      <c r="Q39" s="388"/>
      <c r="R39" s="440" t="s">
        <v>1329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80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70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77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BB2:BC2"/>
    <mergeCell ref="BD2:BE2"/>
    <mergeCell ref="C3:E3"/>
    <mergeCell ref="H3:J3"/>
    <mergeCell ref="M3:O3"/>
    <mergeCell ref="R3:T3"/>
    <mergeCell ref="W3:Y3"/>
    <mergeCell ref="BB3:BC3"/>
    <mergeCell ref="BD3:BE3"/>
    <mergeCell ref="A35:E35"/>
    <mergeCell ref="K35:O35"/>
    <mergeCell ref="Z35:AD35"/>
    <mergeCell ref="AJ35:AN35"/>
    <mergeCell ref="AH1:AV1"/>
    <mergeCell ref="D2:G2"/>
    <mergeCell ref="AB3:AD3"/>
    <mergeCell ref="AH3:AI3"/>
    <mergeCell ref="S42:W42"/>
    <mergeCell ref="AR42:AV42"/>
    <mergeCell ref="BB42:BF42"/>
    <mergeCell ref="AY33:BC35"/>
    <mergeCell ref="N41:R41"/>
    <mergeCell ref="S41:W41"/>
    <mergeCell ref="AR41:AV41"/>
    <mergeCell ref="BB41:BF41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BJ42"/>
  <sheetViews>
    <sheetView view="pageBreakPreview" topLeftCell="S1" zoomScale="59" zoomScaleNormal="50" zoomScaleSheetLayoutView="59" workbookViewId="0">
      <selection activeCell="AL19" sqref="AL19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1055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34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7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1332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198</v>
      </c>
      <c r="AM3" s="495"/>
      <c r="AN3" s="495"/>
      <c r="AO3" s="488"/>
      <c r="AP3" s="488"/>
      <c r="AQ3" s="490">
        <f>SUM(M41,AQ41,BA41)</f>
        <v>202</v>
      </c>
      <c r="AR3" s="482"/>
      <c r="AS3" s="482"/>
      <c r="AT3" s="496"/>
      <c r="AU3" s="492" t="s">
        <v>86</v>
      </c>
      <c r="AV3" s="490">
        <f>AQ3-1</f>
        <v>201</v>
      </c>
      <c r="AW3" s="482"/>
      <c r="AX3" s="482"/>
      <c r="AY3" s="496"/>
      <c r="AZ3" s="488"/>
      <c r="BA3" s="490">
        <v>193</v>
      </c>
      <c r="BB3" s="1081">
        <v>192</v>
      </c>
      <c r="BC3" s="1082"/>
      <c r="BD3" s="1083">
        <v>192</v>
      </c>
      <c r="BE3" s="1084"/>
      <c r="BF3" s="490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1056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1366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8">
        <v>1</v>
      </c>
      <c r="B5" s="389" t="s">
        <v>249</v>
      </c>
      <c r="C5" s="473" t="s">
        <v>1007</v>
      </c>
      <c r="D5" s="411"/>
      <c r="E5" s="411"/>
      <c r="F5" s="539">
        <v>1</v>
      </c>
      <c r="G5" s="510" t="s">
        <v>20</v>
      </c>
      <c r="H5" s="637"/>
      <c r="I5" s="541"/>
      <c r="J5" s="542"/>
      <c r="K5" s="406">
        <v>1</v>
      </c>
      <c r="L5" s="498" t="s">
        <v>130</v>
      </c>
      <c r="M5" s="471" t="s">
        <v>1416</v>
      </c>
      <c r="N5" s="407" t="s">
        <v>748</v>
      </c>
      <c r="O5" s="408" t="s">
        <v>748</v>
      </c>
      <c r="P5" s="413">
        <v>1</v>
      </c>
      <c r="Q5" s="498" t="s">
        <v>249</v>
      </c>
      <c r="R5" s="473" t="s">
        <v>1422</v>
      </c>
      <c r="S5" s="411" t="s">
        <v>748</v>
      </c>
      <c r="T5" s="711" t="s">
        <v>1326</v>
      </c>
      <c r="U5" s="417">
        <v>1</v>
      </c>
      <c r="V5" s="497" t="s">
        <v>795</v>
      </c>
      <c r="W5" s="470" t="s">
        <v>1243</v>
      </c>
      <c r="X5" s="418"/>
      <c r="Y5" s="418"/>
      <c r="Z5" s="413">
        <v>1</v>
      </c>
      <c r="AA5" s="498" t="s">
        <v>247</v>
      </c>
      <c r="AB5" s="473" t="s">
        <v>896</v>
      </c>
      <c r="AC5" s="411" t="s">
        <v>748</v>
      </c>
      <c r="AD5" s="411" t="s">
        <v>748</v>
      </c>
      <c r="AE5" s="539">
        <v>1</v>
      </c>
      <c r="AF5" s="510" t="s">
        <v>437</v>
      </c>
      <c r="AG5" s="645"/>
      <c r="AH5" s="573"/>
      <c r="AI5" s="418"/>
      <c r="AJ5" s="406">
        <v>1</v>
      </c>
      <c r="AK5" s="498" t="s">
        <v>439</v>
      </c>
      <c r="AL5" s="476" t="s">
        <v>817</v>
      </c>
      <c r="AM5" s="603" t="s">
        <v>748</v>
      </c>
      <c r="AN5" s="409" t="s">
        <v>748</v>
      </c>
      <c r="AO5" s="413">
        <v>1</v>
      </c>
      <c r="AP5" s="498" t="s">
        <v>247</v>
      </c>
      <c r="AQ5" s="473"/>
      <c r="AR5" s="411" t="s">
        <v>757</v>
      </c>
      <c r="AS5" s="411" t="s">
        <v>757</v>
      </c>
      <c r="AT5" s="417">
        <v>1</v>
      </c>
      <c r="AU5" s="497" t="s">
        <v>433</v>
      </c>
      <c r="AV5" s="470" t="s">
        <v>641</v>
      </c>
      <c r="AW5" s="418"/>
      <c r="AX5" s="418"/>
      <c r="AY5" s="406">
        <v>1</v>
      </c>
      <c r="AZ5" s="389" t="s">
        <v>130</v>
      </c>
      <c r="BA5" s="668" t="s">
        <v>1447</v>
      </c>
      <c r="BB5" s="412" t="s">
        <v>748</v>
      </c>
      <c r="BC5" s="409" t="s">
        <v>748</v>
      </c>
      <c r="BD5" s="406">
        <v>1</v>
      </c>
      <c r="BE5" s="498" t="s">
        <v>130</v>
      </c>
      <c r="BF5" s="702" t="s">
        <v>1451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5">
        <v>2</v>
      </c>
      <c r="B6" s="510" t="s">
        <v>437</v>
      </c>
      <c r="C6" s="628"/>
      <c r="D6" s="509"/>
      <c r="E6" s="509"/>
      <c r="F6" s="417">
        <v>2</v>
      </c>
      <c r="G6" s="510" t="s">
        <v>795</v>
      </c>
      <c r="H6" s="543" t="s">
        <v>1191</v>
      </c>
      <c r="I6" s="544"/>
      <c r="J6" s="545"/>
      <c r="K6" s="413">
        <v>2</v>
      </c>
      <c r="L6" s="498" t="s">
        <v>247</v>
      </c>
      <c r="M6" s="682" t="s">
        <v>1417</v>
      </c>
      <c r="N6" s="414" t="s">
        <v>757</v>
      </c>
      <c r="O6" s="415" t="s">
        <v>757</v>
      </c>
      <c r="P6" s="417">
        <v>2</v>
      </c>
      <c r="Q6" s="497" t="s">
        <v>437</v>
      </c>
      <c r="R6" s="638"/>
      <c r="S6" s="544"/>
      <c r="T6" s="545"/>
      <c r="U6" s="417">
        <v>2</v>
      </c>
      <c r="V6" s="497" t="s">
        <v>210</v>
      </c>
      <c r="W6" s="701" t="s">
        <v>1424</v>
      </c>
      <c r="X6" s="418"/>
      <c r="Y6" s="418"/>
      <c r="Z6" s="413">
        <v>2</v>
      </c>
      <c r="AA6" s="498" t="s">
        <v>249</v>
      </c>
      <c r="AB6" s="473" t="s">
        <v>1330</v>
      </c>
      <c r="AC6" s="411" t="s">
        <v>748</v>
      </c>
      <c r="AD6" s="411" t="s">
        <v>748</v>
      </c>
      <c r="AE6" s="417">
        <v>2</v>
      </c>
      <c r="AF6" s="510" t="s">
        <v>20</v>
      </c>
      <c r="AG6" s="658"/>
      <c r="AH6" s="511"/>
      <c r="AI6" s="418"/>
      <c r="AJ6" s="413">
        <v>2</v>
      </c>
      <c r="AK6" s="498" t="s">
        <v>130</v>
      </c>
      <c r="AL6" s="476" t="s">
        <v>1301</v>
      </c>
      <c r="AM6" s="411" t="s">
        <v>748</v>
      </c>
      <c r="AN6" s="411" t="s">
        <v>748</v>
      </c>
      <c r="AO6" s="413">
        <v>2</v>
      </c>
      <c r="AP6" s="498" t="s">
        <v>249</v>
      </c>
      <c r="AQ6" s="473" t="s">
        <v>1149</v>
      </c>
      <c r="AR6" s="411" t="s">
        <v>757</v>
      </c>
      <c r="AS6" s="411" t="s">
        <v>757</v>
      </c>
      <c r="AT6" s="417">
        <v>2</v>
      </c>
      <c r="AU6" s="497" t="s">
        <v>795</v>
      </c>
      <c r="AV6" s="470" t="s">
        <v>754</v>
      </c>
      <c r="AW6" s="418"/>
      <c r="AX6" s="418"/>
      <c r="AY6" s="413">
        <v>2</v>
      </c>
      <c r="AZ6" s="498" t="s">
        <v>247</v>
      </c>
      <c r="BA6" s="473"/>
      <c r="BB6" s="411" t="s">
        <v>748</v>
      </c>
      <c r="BC6" s="411" t="s">
        <v>748</v>
      </c>
      <c r="BD6" s="413">
        <v>2</v>
      </c>
      <c r="BE6" s="498" t="s">
        <v>247</v>
      </c>
      <c r="BF6" s="473" t="s">
        <v>1236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510" t="s">
        <v>0</v>
      </c>
      <c r="C7" s="628"/>
      <c r="D7" s="509"/>
      <c r="E7" s="509"/>
      <c r="F7" s="417">
        <v>3</v>
      </c>
      <c r="G7" s="510" t="s">
        <v>17</v>
      </c>
      <c r="H7" s="470" t="s">
        <v>642</v>
      </c>
      <c r="I7" s="418"/>
      <c r="J7" s="418"/>
      <c r="K7" s="413">
        <v>3</v>
      </c>
      <c r="L7" s="498" t="s">
        <v>14</v>
      </c>
      <c r="M7" s="473" t="s">
        <v>1396</v>
      </c>
      <c r="N7" s="414" t="s">
        <v>757</v>
      </c>
      <c r="O7" s="415" t="s">
        <v>757</v>
      </c>
      <c r="P7" s="417">
        <v>3</v>
      </c>
      <c r="Q7" s="497" t="s">
        <v>0</v>
      </c>
      <c r="R7" s="634"/>
      <c r="S7" s="544"/>
      <c r="T7" s="545"/>
      <c r="U7" s="506">
        <v>3</v>
      </c>
      <c r="V7" s="497" t="s">
        <v>12</v>
      </c>
      <c r="W7" s="508" t="s">
        <v>1425</v>
      </c>
      <c r="X7" s="509"/>
      <c r="Y7" s="509"/>
      <c r="Z7" s="417">
        <v>3</v>
      </c>
      <c r="AA7" s="497" t="s">
        <v>15</v>
      </c>
      <c r="AB7" s="641"/>
      <c r="AC7" s="573"/>
      <c r="AD7" s="418"/>
      <c r="AE7" s="413">
        <v>3</v>
      </c>
      <c r="AF7" s="389" t="s">
        <v>16</v>
      </c>
      <c r="AG7" s="472" t="s">
        <v>1433</v>
      </c>
      <c r="AH7" s="410" t="s">
        <v>748</v>
      </c>
      <c r="AI7" s="411" t="s">
        <v>748</v>
      </c>
      <c r="AJ7" s="417">
        <v>3</v>
      </c>
      <c r="AK7" s="497" t="s">
        <v>13</v>
      </c>
      <c r="AL7" s="470" t="s">
        <v>643</v>
      </c>
      <c r="AM7" s="418"/>
      <c r="AN7" s="418"/>
      <c r="AO7" s="417">
        <v>3</v>
      </c>
      <c r="AP7" s="497" t="s">
        <v>15</v>
      </c>
      <c r="AQ7" s="540" t="s">
        <v>1257</v>
      </c>
      <c r="AR7" s="418"/>
      <c r="AS7" s="418"/>
      <c r="AT7" s="417">
        <v>3</v>
      </c>
      <c r="AU7" s="497" t="s">
        <v>439</v>
      </c>
      <c r="AV7" s="470" t="s">
        <v>754</v>
      </c>
      <c r="AW7" s="418"/>
      <c r="AX7" s="418"/>
      <c r="AY7" s="413">
        <v>3</v>
      </c>
      <c r="AZ7" s="389" t="s">
        <v>14</v>
      </c>
      <c r="BA7" s="471" t="s">
        <v>1230</v>
      </c>
      <c r="BB7" s="411" t="s">
        <v>748</v>
      </c>
      <c r="BC7" s="411" t="s">
        <v>748</v>
      </c>
      <c r="BD7" s="413">
        <v>3</v>
      </c>
      <c r="BE7" s="498" t="s">
        <v>14</v>
      </c>
      <c r="BF7" s="471" t="s">
        <v>820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8">
        <v>4</v>
      </c>
      <c r="B8" s="389" t="s">
        <v>16</v>
      </c>
      <c r="C8" s="473" t="s">
        <v>1057</v>
      </c>
      <c r="D8" s="411"/>
      <c r="E8" s="411"/>
      <c r="F8" s="417">
        <v>4</v>
      </c>
      <c r="G8" s="510" t="s">
        <v>12</v>
      </c>
      <c r="H8" s="470" t="s">
        <v>128</v>
      </c>
      <c r="I8" s="418"/>
      <c r="J8" s="418"/>
      <c r="K8" s="417">
        <v>4</v>
      </c>
      <c r="L8" s="497" t="s">
        <v>15</v>
      </c>
      <c r="M8" s="474" t="s">
        <v>1283</v>
      </c>
      <c r="N8" s="544" t="s">
        <v>748</v>
      </c>
      <c r="O8" s="545"/>
      <c r="P8" s="413">
        <v>4</v>
      </c>
      <c r="Q8" s="498" t="s">
        <v>16</v>
      </c>
      <c r="R8" s="472" t="s">
        <v>1423</v>
      </c>
      <c r="S8" s="414" t="s">
        <v>748</v>
      </c>
      <c r="T8" s="415" t="s">
        <v>748</v>
      </c>
      <c r="U8" s="506">
        <v>4</v>
      </c>
      <c r="V8" s="497" t="s">
        <v>13</v>
      </c>
      <c r="W8" s="516" t="s">
        <v>1425</v>
      </c>
      <c r="X8" s="509"/>
      <c r="Y8" s="509"/>
      <c r="Z8" s="417">
        <v>4</v>
      </c>
      <c r="AA8" s="497" t="s">
        <v>0</v>
      </c>
      <c r="AB8" s="656"/>
      <c r="AC8" s="572"/>
      <c r="AD8" s="418"/>
      <c r="AE8" s="413">
        <v>4</v>
      </c>
      <c r="AF8" s="389" t="s">
        <v>17</v>
      </c>
      <c r="AG8" s="461" t="s">
        <v>1435</v>
      </c>
      <c r="AH8" s="410" t="s">
        <v>748</v>
      </c>
      <c r="AI8" s="411" t="s">
        <v>748</v>
      </c>
      <c r="AJ8" s="413">
        <v>4</v>
      </c>
      <c r="AK8" s="498" t="s">
        <v>14</v>
      </c>
      <c r="AL8" s="473"/>
      <c r="AM8" s="411" t="s">
        <v>748</v>
      </c>
      <c r="AN8" s="411" t="s">
        <v>748</v>
      </c>
      <c r="AO8" s="417">
        <v>4</v>
      </c>
      <c r="AP8" s="497" t="s">
        <v>0</v>
      </c>
      <c r="AQ8" s="641"/>
      <c r="AR8" s="418"/>
      <c r="AS8" s="418"/>
      <c r="AT8" s="506">
        <v>4</v>
      </c>
      <c r="AU8" s="497" t="s">
        <v>12</v>
      </c>
      <c r="AV8" s="628"/>
      <c r="AW8" s="509"/>
      <c r="AX8" s="509"/>
      <c r="AY8" s="417">
        <v>4</v>
      </c>
      <c r="AZ8" s="497" t="s">
        <v>15</v>
      </c>
      <c r="BA8" s="653"/>
      <c r="BB8" s="418"/>
      <c r="BC8" s="418"/>
      <c r="BD8" s="417">
        <v>4</v>
      </c>
      <c r="BE8" s="497" t="s">
        <v>15</v>
      </c>
      <c r="BF8" s="653"/>
      <c r="BG8" s="418"/>
      <c r="BH8" s="418"/>
      <c r="BI8" s="361"/>
      <c r="BJ8" s="361"/>
    </row>
    <row r="9" spans="1:62" ht="65.099999999999994" customHeight="1">
      <c r="A9" s="608">
        <v>5</v>
      </c>
      <c r="B9" s="389" t="s">
        <v>17</v>
      </c>
      <c r="C9" s="476" t="s">
        <v>828</v>
      </c>
      <c r="D9" s="416"/>
      <c r="E9" s="411"/>
      <c r="F9" s="417">
        <v>5</v>
      </c>
      <c r="G9" s="510" t="s">
        <v>13</v>
      </c>
      <c r="H9" s="470" t="s">
        <v>644</v>
      </c>
      <c r="I9" s="418"/>
      <c r="J9" s="418"/>
      <c r="K9" s="417">
        <v>5</v>
      </c>
      <c r="L9" s="497" t="s">
        <v>0</v>
      </c>
      <c r="M9" s="653"/>
      <c r="N9" s="511"/>
      <c r="O9" s="545"/>
      <c r="P9" s="413">
        <v>5</v>
      </c>
      <c r="Q9" s="498" t="s">
        <v>17</v>
      </c>
      <c r="R9" s="476" t="s">
        <v>1378</v>
      </c>
      <c r="S9" s="414" t="s">
        <v>748</v>
      </c>
      <c r="T9" s="415" t="s">
        <v>748</v>
      </c>
      <c r="U9" s="506">
        <v>5</v>
      </c>
      <c r="V9" s="497" t="s">
        <v>14</v>
      </c>
      <c r="W9" s="508" t="s">
        <v>1426</v>
      </c>
      <c r="X9" s="509"/>
      <c r="Y9" s="509"/>
      <c r="Z9" s="413">
        <v>5</v>
      </c>
      <c r="AA9" s="498" t="s">
        <v>16</v>
      </c>
      <c r="AB9" s="683" t="s">
        <v>1168</v>
      </c>
      <c r="AC9" s="410" t="s">
        <v>748</v>
      </c>
      <c r="AD9" s="411" t="s">
        <v>748</v>
      </c>
      <c r="AE9" s="413">
        <v>5</v>
      </c>
      <c r="AF9" s="389" t="s">
        <v>12</v>
      </c>
      <c r="AG9" s="674" t="s">
        <v>1434</v>
      </c>
      <c r="AH9" s="410" t="s">
        <v>748</v>
      </c>
      <c r="AI9" s="411" t="s">
        <v>748</v>
      </c>
      <c r="AJ9" s="417">
        <v>5</v>
      </c>
      <c r="AK9" s="497" t="s">
        <v>15</v>
      </c>
      <c r="AL9" s="474"/>
      <c r="AM9" s="418"/>
      <c r="AN9" s="418"/>
      <c r="AO9" s="413">
        <v>5</v>
      </c>
      <c r="AP9" s="498" t="s">
        <v>16</v>
      </c>
      <c r="AQ9" s="460" t="s">
        <v>1443</v>
      </c>
      <c r="AR9" s="411" t="s">
        <v>748</v>
      </c>
      <c r="AS9" s="411" t="s">
        <v>748</v>
      </c>
      <c r="AT9" s="506">
        <v>5</v>
      </c>
      <c r="AU9" s="497" t="s">
        <v>13</v>
      </c>
      <c r="AV9" s="628"/>
      <c r="AW9" s="509"/>
      <c r="AX9" s="509"/>
      <c r="AY9" s="417">
        <v>5</v>
      </c>
      <c r="AZ9" s="510" t="s">
        <v>0</v>
      </c>
      <c r="BA9" s="641"/>
      <c r="BB9" s="418"/>
      <c r="BC9" s="418"/>
      <c r="BD9" s="417">
        <v>5</v>
      </c>
      <c r="BE9" s="497" t="s">
        <v>0</v>
      </c>
      <c r="BF9" s="653"/>
      <c r="BG9" s="418"/>
      <c r="BH9" s="418"/>
      <c r="BI9" s="361"/>
      <c r="BJ9" s="361"/>
    </row>
    <row r="10" spans="1:62" ht="65.099999999999994" customHeight="1">
      <c r="A10" s="608">
        <v>6</v>
      </c>
      <c r="B10" s="389" t="s">
        <v>12</v>
      </c>
      <c r="C10" s="704" t="s">
        <v>1008</v>
      </c>
      <c r="D10" s="416" t="s">
        <v>748</v>
      </c>
      <c r="E10" s="411"/>
      <c r="F10" s="413">
        <v>6</v>
      </c>
      <c r="G10" s="389" t="s">
        <v>14</v>
      </c>
      <c r="H10" s="676"/>
      <c r="I10" s="414" t="s">
        <v>757</v>
      </c>
      <c r="J10" s="415" t="s">
        <v>757</v>
      </c>
      <c r="K10" s="417">
        <v>6</v>
      </c>
      <c r="L10" s="497" t="s">
        <v>16</v>
      </c>
      <c r="M10" s="557" t="s">
        <v>1075</v>
      </c>
      <c r="N10" s="544"/>
      <c r="O10" s="545"/>
      <c r="P10" s="413">
        <v>6</v>
      </c>
      <c r="Q10" s="498" t="s">
        <v>12</v>
      </c>
      <c r="R10" s="672" t="s">
        <v>860</v>
      </c>
      <c r="S10" s="414" t="s">
        <v>748</v>
      </c>
      <c r="T10" s="415" t="s">
        <v>748</v>
      </c>
      <c r="U10" s="506">
        <v>6</v>
      </c>
      <c r="V10" s="497" t="s">
        <v>15</v>
      </c>
      <c r="W10" s="628"/>
      <c r="X10" s="509"/>
      <c r="Y10" s="509"/>
      <c r="Z10" s="413">
        <v>6</v>
      </c>
      <c r="AA10" s="498" t="s">
        <v>17</v>
      </c>
      <c r="AB10" s="475" t="s">
        <v>1432</v>
      </c>
      <c r="AC10" s="410" t="s">
        <v>748</v>
      </c>
      <c r="AD10" s="411" t="s">
        <v>748</v>
      </c>
      <c r="AE10" s="413">
        <v>6</v>
      </c>
      <c r="AF10" s="389" t="s">
        <v>13</v>
      </c>
      <c r="AG10" s="473" t="s">
        <v>1144</v>
      </c>
      <c r="AH10" s="410" t="s">
        <v>748</v>
      </c>
      <c r="AI10" s="411" t="s">
        <v>748</v>
      </c>
      <c r="AJ10" s="417">
        <v>6</v>
      </c>
      <c r="AK10" s="497" t="s">
        <v>0</v>
      </c>
      <c r="AL10" s="645"/>
      <c r="AM10" s="418"/>
      <c r="AN10" s="418"/>
      <c r="AO10" s="413">
        <v>6</v>
      </c>
      <c r="AP10" s="498" t="s">
        <v>17</v>
      </c>
      <c r="AQ10" s="636"/>
      <c r="AR10" s="411" t="s">
        <v>748</v>
      </c>
      <c r="AS10" s="411" t="s">
        <v>748</v>
      </c>
      <c r="AT10" s="506">
        <v>6</v>
      </c>
      <c r="AU10" s="497" t="s">
        <v>14</v>
      </c>
      <c r="AV10" s="628"/>
      <c r="AW10" s="509"/>
      <c r="AX10" s="509"/>
      <c r="AY10" s="413">
        <v>6</v>
      </c>
      <c r="AZ10" s="498" t="s">
        <v>16</v>
      </c>
      <c r="BA10" s="547" t="s">
        <v>1231</v>
      </c>
      <c r="BB10" s="411" t="s">
        <v>748</v>
      </c>
      <c r="BC10" s="411" t="s">
        <v>748</v>
      </c>
      <c r="BD10" s="413">
        <v>6</v>
      </c>
      <c r="BE10" s="498" t="s">
        <v>16</v>
      </c>
      <c r="BF10" s="471" t="s">
        <v>1237</v>
      </c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7</v>
      </c>
      <c r="B11" s="389" t="s">
        <v>13</v>
      </c>
      <c r="C11" s="682" t="s">
        <v>279</v>
      </c>
      <c r="D11" s="416" t="s">
        <v>748</v>
      </c>
      <c r="E11" s="411"/>
      <c r="F11" s="417">
        <v>7</v>
      </c>
      <c r="G11" s="510" t="s">
        <v>15</v>
      </c>
      <c r="H11" s="616" t="s">
        <v>1404</v>
      </c>
      <c r="I11" s="544"/>
      <c r="J11" s="545"/>
      <c r="K11" s="413">
        <v>7</v>
      </c>
      <c r="L11" s="498" t="s">
        <v>17</v>
      </c>
      <c r="M11" s="536" t="s">
        <v>1418</v>
      </c>
      <c r="N11" s="414" t="s">
        <v>748</v>
      </c>
      <c r="O11" s="415" t="s">
        <v>748</v>
      </c>
      <c r="P11" s="413">
        <v>7</v>
      </c>
      <c r="Q11" s="498" t="s">
        <v>13</v>
      </c>
      <c r="R11" s="473"/>
      <c r="S11" s="411" t="s">
        <v>748</v>
      </c>
      <c r="T11" s="411" t="s">
        <v>748</v>
      </c>
      <c r="U11" s="506">
        <v>7</v>
      </c>
      <c r="V11" s="497" t="s">
        <v>0</v>
      </c>
      <c r="W11" s="622"/>
      <c r="X11" s="509"/>
      <c r="Y11" s="509"/>
      <c r="Z11" s="413">
        <v>7</v>
      </c>
      <c r="AA11" s="498" t="s">
        <v>12</v>
      </c>
      <c r="AB11" s="644"/>
      <c r="AC11" s="410" t="s">
        <v>748</v>
      </c>
      <c r="AD11" s="411" t="s">
        <v>748</v>
      </c>
      <c r="AE11" s="413">
        <v>7</v>
      </c>
      <c r="AF11" s="389" t="s">
        <v>14</v>
      </c>
      <c r="AG11" s="682" t="s">
        <v>1163</v>
      </c>
      <c r="AH11" s="410" t="s">
        <v>748</v>
      </c>
      <c r="AI11" s="411"/>
      <c r="AJ11" s="413">
        <v>7</v>
      </c>
      <c r="AK11" s="498" t="s">
        <v>16</v>
      </c>
      <c r="AL11" s="737" t="s">
        <v>1438</v>
      </c>
      <c r="AM11" s="411" t="s">
        <v>748</v>
      </c>
      <c r="AN11" s="411" t="s">
        <v>748</v>
      </c>
      <c r="AO11" s="413">
        <v>7</v>
      </c>
      <c r="AP11" s="498" t="s">
        <v>12</v>
      </c>
      <c r="AQ11" s="473" t="s">
        <v>1224</v>
      </c>
      <c r="AR11" s="411" t="s">
        <v>748</v>
      </c>
      <c r="AS11" s="411" t="s">
        <v>748</v>
      </c>
      <c r="AT11" s="506">
        <v>7</v>
      </c>
      <c r="AU11" s="497" t="s">
        <v>15</v>
      </c>
      <c r="AV11" s="628"/>
      <c r="AW11" s="509"/>
      <c r="AX11" s="509"/>
      <c r="AY11" s="413">
        <v>7</v>
      </c>
      <c r="AZ11" s="389" t="s">
        <v>17</v>
      </c>
      <c r="BA11" s="475" t="s">
        <v>1232</v>
      </c>
      <c r="BB11" s="411" t="s">
        <v>748</v>
      </c>
      <c r="BC11" s="411" t="s">
        <v>748</v>
      </c>
      <c r="BD11" s="413">
        <v>7</v>
      </c>
      <c r="BE11" s="498" t="s">
        <v>17</v>
      </c>
      <c r="BF11" s="703"/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8">
        <v>8</v>
      </c>
      <c r="B12" s="389" t="s">
        <v>14</v>
      </c>
      <c r="C12" s="505" t="s">
        <v>1399</v>
      </c>
      <c r="D12" s="416" t="s">
        <v>748</v>
      </c>
      <c r="E12" s="411" t="s">
        <v>748</v>
      </c>
      <c r="F12" s="417">
        <v>8</v>
      </c>
      <c r="G12" s="510" t="s">
        <v>0</v>
      </c>
      <c r="H12" s="639"/>
      <c r="I12" s="544"/>
      <c r="J12" s="545"/>
      <c r="K12" s="413">
        <v>8</v>
      </c>
      <c r="L12" s="498" t="s">
        <v>12</v>
      </c>
      <c r="M12" s="674" t="s">
        <v>1076</v>
      </c>
      <c r="N12" s="414" t="s">
        <v>748</v>
      </c>
      <c r="O12" s="415" t="s">
        <v>748</v>
      </c>
      <c r="P12" s="413">
        <v>8</v>
      </c>
      <c r="Q12" s="498" t="s">
        <v>14</v>
      </c>
      <c r="R12" s="473" t="s">
        <v>1335</v>
      </c>
      <c r="S12" s="411" t="s">
        <v>748</v>
      </c>
      <c r="T12" s="411" t="s">
        <v>748</v>
      </c>
      <c r="U12" s="506">
        <v>8</v>
      </c>
      <c r="V12" s="497" t="s">
        <v>16</v>
      </c>
      <c r="W12" s="508" t="s">
        <v>1099</v>
      </c>
      <c r="X12" s="509"/>
      <c r="Y12" s="509"/>
      <c r="Z12" s="413">
        <v>8</v>
      </c>
      <c r="AA12" s="498" t="s">
        <v>13</v>
      </c>
      <c r="AB12" s="672" t="s">
        <v>1120</v>
      </c>
      <c r="AC12" s="410" t="s">
        <v>748</v>
      </c>
      <c r="AD12" s="411" t="s">
        <v>748</v>
      </c>
      <c r="AE12" s="417">
        <v>8</v>
      </c>
      <c r="AF12" s="510" t="s">
        <v>15</v>
      </c>
      <c r="AG12" s="659"/>
      <c r="AH12" s="573"/>
      <c r="AI12" s="418"/>
      <c r="AJ12" s="413">
        <v>8</v>
      </c>
      <c r="AK12" s="498" t="s">
        <v>17</v>
      </c>
      <c r="AL12" s="472" t="s">
        <v>1439</v>
      </c>
      <c r="AM12" s="411" t="s">
        <v>748</v>
      </c>
      <c r="AN12" s="411" t="s">
        <v>748</v>
      </c>
      <c r="AO12" s="413">
        <v>8</v>
      </c>
      <c r="AP12" s="498" t="s">
        <v>13</v>
      </c>
      <c r="AQ12" s="473" t="s">
        <v>1225</v>
      </c>
      <c r="AR12" s="411" t="s">
        <v>748</v>
      </c>
      <c r="AS12" s="411" t="s">
        <v>748</v>
      </c>
      <c r="AT12" s="506">
        <v>8</v>
      </c>
      <c r="AU12" s="497" t="s">
        <v>0</v>
      </c>
      <c r="AV12" s="628"/>
      <c r="AW12" s="509"/>
      <c r="AX12" s="509"/>
      <c r="AY12" s="413">
        <v>8</v>
      </c>
      <c r="AZ12" s="498" t="s">
        <v>12</v>
      </c>
      <c r="BA12" s="627"/>
      <c r="BB12" s="411" t="s">
        <v>748</v>
      </c>
      <c r="BC12" s="411" t="s">
        <v>748</v>
      </c>
      <c r="BD12" s="413">
        <v>8</v>
      </c>
      <c r="BE12" s="498" t="s">
        <v>12</v>
      </c>
      <c r="BF12" s="473" t="s">
        <v>879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15</v>
      </c>
      <c r="C13" s="630" t="s">
        <v>928</v>
      </c>
      <c r="D13" s="511"/>
      <c r="E13" s="418"/>
      <c r="F13" s="413">
        <v>9</v>
      </c>
      <c r="G13" s="389" t="s">
        <v>16</v>
      </c>
      <c r="H13" s="611" t="s">
        <v>1405</v>
      </c>
      <c r="I13" s="414" t="s">
        <v>748</v>
      </c>
      <c r="J13" s="415" t="s">
        <v>748</v>
      </c>
      <c r="K13" s="413">
        <v>9</v>
      </c>
      <c r="L13" s="498" t="s">
        <v>13</v>
      </c>
      <c r="M13" s="631"/>
      <c r="N13" s="416" t="s">
        <v>748</v>
      </c>
      <c r="O13" s="415" t="s">
        <v>748</v>
      </c>
      <c r="P13" s="417">
        <v>9</v>
      </c>
      <c r="Q13" s="497" t="s">
        <v>15</v>
      </c>
      <c r="R13" s="650"/>
      <c r="S13" s="544"/>
      <c r="T13" s="545"/>
      <c r="U13" s="506">
        <v>9</v>
      </c>
      <c r="V13" s="497" t="s">
        <v>17</v>
      </c>
      <c r="W13" s="508" t="s">
        <v>1425</v>
      </c>
      <c r="X13" s="509"/>
      <c r="Y13" s="509"/>
      <c r="Z13" s="413">
        <v>9</v>
      </c>
      <c r="AA13" s="498" t="s">
        <v>14</v>
      </c>
      <c r="AB13" s="473" t="s">
        <v>1070</v>
      </c>
      <c r="AC13" s="410" t="s">
        <v>748</v>
      </c>
      <c r="AD13" s="411" t="s">
        <v>748</v>
      </c>
      <c r="AE13" s="417">
        <v>9</v>
      </c>
      <c r="AF13" s="510" t="s">
        <v>0</v>
      </c>
      <c r="AG13" s="660"/>
      <c r="AH13" s="418"/>
      <c r="AI13" s="418"/>
      <c r="AJ13" s="413">
        <v>9</v>
      </c>
      <c r="AK13" s="498" t="s">
        <v>12</v>
      </c>
      <c r="AL13" s="675" t="s">
        <v>978</v>
      </c>
      <c r="AM13" s="411" t="s">
        <v>748</v>
      </c>
      <c r="AN13" s="411" t="s">
        <v>748</v>
      </c>
      <c r="AO13" s="413">
        <v>9</v>
      </c>
      <c r="AP13" s="498" t="s">
        <v>14</v>
      </c>
      <c r="AQ13" s="473"/>
      <c r="AR13" s="411" t="s">
        <v>748</v>
      </c>
      <c r="AS13" s="411" t="s">
        <v>748</v>
      </c>
      <c r="AT13" s="417">
        <v>9</v>
      </c>
      <c r="AU13" s="497" t="s">
        <v>16</v>
      </c>
      <c r="AV13" s="470" t="s">
        <v>1066</v>
      </c>
      <c r="AW13" s="418"/>
      <c r="AX13" s="418"/>
      <c r="AY13" s="413">
        <v>9</v>
      </c>
      <c r="AZ13" s="389" t="s">
        <v>13</v>
      </c>
      <c r="BA13" s="633"/>
      <c r="BB13" s="411" t="s">
        <v>748</v>
      </c>
      <c r="BC13" s="411" t="s">
        <v>748</v>
      </c>
      <c r="BD13" s="413">
        <v>9</v>
      </c>
      <c r="BE13" s="498" t="s">
        <v>13</v>
      </c>
      <c r="BF13" s="473" t="s">
        <v>1238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510" t="s">
        <v>0</v>
      </c>
      <c r="C14" s="630"/>
      <c r="D14" s="528"/>
      <c r="E14" s="509"/>
      <c r="F14" s="413">
        <v>10</v>
      </c>
      <c r="G14" s="389" t="s">
        <v>17</v>
      </c>
      <c r="H14" s="478" t="s">
        <v>1406</v>
      </c>
      <c r="I14" s="414" t="s">
        <v>748</v>
      </c>
      <c r="J14" s="415" t="s">
        <v>748</v>
      </c>
      <c r="K14" s="413">
        <v>10</v>
      </c>
      <c r="L14" s="498" t="s">
        <v>14</v>
      </c>
      <c r="M14" s="633"/>
      <c r="N14" s="416" t="s">
        <v>748</v>
      </c>
      <c r="O14" s="415" t="s">
        <v>748</v>
      </c>
      <c r="P14" s="417">
        <v>10</v>
      </c>
      <c r="Q14" s="497" t="s">
        <v>0</v>
      </c>
      <c r="R14" s="634"/>
      <c r="S14" s="544"/>
      <c r="T14" s="545"/>
      <c r="U14" s="506">
        <v>10</v>
      </c>
      <c r="V14" s="497" t="s">
        <v>12</v>
      </c>
      <c r="W14" s="508" t="s">
        <v>1427</v>
      </c>
      <c r="X14" s="509"/>
      <c r="Y14" s="509"/>
      <c r="Z14" s="417">
        <v>10</v>
      </c>
      <c r="AA14" s="497" t="s">
        <v>15</v>
      </c>
      <c r="AB14" s="474" t="s">
        <v>1085</v>
      </c>
      <c r="AC14" s="573" t="s">
        <v>748</v>
      </c>
      <c r="AD14" s="418"/>
      <c r="AE14" s="417">
        <v>10</v>
      </c>
      <c r="AF14" s="510" t="s">
        <v>16</v>
      </c>
      <c r="AG14" s="560" t="s">
        <v>1063</v>
      </c>
      <c r="AH14" s="418"/>
      <c r="AI14" s="418"/>
      <c r="AJ14" s="413">
        <v>10</v>
      </c>
      <c r="AK14" s="498" t="s">
        <v>13</v>
      </c>
      <c r="AL14" s="473"/>
      <c r="AM14" s="411" t="s">
        <v>748</v>
      </c>
      <c r="AN14" s="411" t="s">
        <v>748</v>
      </c>
      <c r="AO14" s="417">
        <v>10</v>
      </c>
      <c r="AP14" s="497" t="s">
        <v>15</v>
      </c>
      <c r="AQ14" s="638"/>
      <c r="AR14" s="418"/>
      <c r="AS14" s="418"/>
      <c r="AT14" s="417">
        <v>10</v>
      </c>
      <c r="AU14" s="497" t="s">
        <v>17</v>
      </c>
      <c r="AV14" s="638"/>
      <c r="AW14" s="418"/>
      <c r="AX14" s="418"/>
      <c r="AY14" s="413">
        <v>10</v>
      </c>
      <c r="AZ14" s="498" t="s">
        <v>14</v>
      </c>
      <c r="BA14" s="473" t="s">
        <v>1109</v>
      </c>
      <c r="BB14" s="411" t="s">
        <v>748</v>
      </c>
      <c r="BC14" s="411" t="s">
        <v>748</v>
      </c>
      <c r="BD14" s="413">
        <v>10</v>
      </c>
      <c r="BE14" s="498" t="s">
        <v>14</v>
      </c>
      <c r="BF14" s="682"/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8">
        <v>11</v>
      </c>
      <c r="B15" s="389" t="s">
        <v>16</v>
      </c>
      <c r="C15" s="670" t="s">
        <v>1400</v>
      </c>
      <c r="D15" s="416" t="s">
        <v>748</v>
      </c>
      <c r="E15" s="411" t="s">
        <v>748</v>
      </c>
      <c r="F15" s="413">
        <v>11</v>
      </c>
      <c r="G15" s="389" t="s">
        <v>12</v>
      </c>
      <c r="H15" s="673" t="s">
        <v>1407</v>
      </c>
      <c r="I15" s="414" t="s">
        <v>757</v>
      </c>
      <c r="J15" s="415" t="s">
        <v>757</v>
      </c>
      <c r="K15" s="417">
        <v>11</v>
      </c>
      <c r="L15" s="497" t="s">
        <v>15</v>
      </c>
      <c r="M15" s="638"/>
      <c r="N15" s="511"/>
      <c r="O15" s="545"/>
      <c r="P15" s="413">
        <v>11</v>
      </c>
      <c r="Q15" s="498" t="s">
        <v>16</v>
      </c>
      <c r="R15" s="693" t="s">
        <v>1205</v>
      </c>
      <c r="S15" s="414" t="s">
        <v>748</v>
      </c>
      <c r="T15" s="415" t="s">
        <v>748</v>
      </c>
      <c r="U15" s="506">
        <v>11</v>
      </c>
      <c r="V15" s="497" t="s">
        <v>13</v>
      </c>
      <c r="W15" s="508" t="s">
        <v>1209</v>
      </c>
      <c r="X15" s="509"/>
      <c r="Y15" s="509"/>
      <c r="Z15" s="417">
        <v>11</v>
      </c>
      <c r="AA15" s="497" t="s">
        <v>0</v>
      </c>
      <c r="AB15" s="645"/>
      <c r="AC15" s="418"/>
      <c r="AD15" s="418"/>
      <c r="AE15" s="413">
        <v>11</v>
      </c>
      <c r="AF15" s="389" t="s">
        <v>17</v>
      </c>
      <c r="AG15" s="633"/>
      <c r="AH15" s="416" t="s">
        <v>748</v>
      </c>
      <c r="AI15" s="411" t="s">
        <v>748</v>
      </c>
      <c r="AJ15" s="413">
        <v>11</v>
      </c>
      <c r="AK15" s="498" t="s">
        <v>14</v>
      </c>
      <c r="AL15" s="627"/>
      <c r="AM15" s="411" t="s">
        <v>748</v>
      </c>
      <c r="AN15" s="411" t="s">
        <v>748</v>
      </c>
      <c r="AO15" s="417">
        <v>11</v>
      </c>
      <c r="AP15" s="497" t="s">
        <v>0</v>
      </c>
      <c r="AQ15" s="651"/>
      <c r="AR15" s="418"/>
      <c r="AS15" s="418"/>
      <c r="AT15" s="417">
        <v>11</v>
      </c>
      <c r="AU15" s="497" t="s">
        <v>12</v>
      </c>
      <c r="AV15" s="638"/>
      <c r="AW15" s="418"/>
      <c r="AX15" s="418"/>
      <c r="AY15" s="417">
        <v>11</v>
      </c>
      <c r="AZ15" s="510" t="s">
        <v>15</v>
      </c>
      <c r="BA15" s="470" t="s">
        <v>646</v>
      </c>
      <c r="BB15" s="418"/>
      <c r="BC15" s="418"/>
      <c r="BD15" s="417">
        <v>11</v>
      </c>
      <c r="BE15" s="497" t="s">
        <v>15</v>
      </c>
      <c r="BF15" s="689"/>
      <c r="BG15" s="418"/>
      <c r="BH15" s="418"/>
      <c r="BI15" s="361"/>
      <c r="BJ15" s="361"/>
    </row>
    <row r="16" spans="1:62" ht="65.099999999999994" customHeight="1">
      <c r="A16" s="608">
        <v>12</v>
      </c>
      <c r="B16" s="389" t="s">
        <v>17</v>
      </c>
      <c r="C16" s="461" t="s">
        <v>1401</v>
      </c>
      <c r="D16" s="416" t="s">
        <v>748</v>
      </c>
      <c r="E16" s="411" t="s">
        <v>748</v>
      </c>
      <c r="F16" s="413">
        <v>12</v>
      </c>
      <c r="G16" s="389" t="s">
        <v>13</v>
      </c>
      <c r="H16" s="473" t="s">
        <v>1408</v>
      </c>
      <c r="I16" s="414" t="s">
        <v>757</v>
      </c>
      <c r="J16" s="415" t="s">
        <v>757</v>
      </c>
      <c r="K16" s="417">
        <v>12</v>
      </c>
      <c r="L16" s="497" t="s">
        <v>0</v>
      </c>
      <c r="M16" s="649"/>
      <c r="N16" s="544"/>
      <c r="O16" s="545"/>
      <c r="P16" s="413">
        <v>12</v>
      </c>
      <c r="Q16" s="498" t="s">
        <v>17</v>
      </c>
      <c r="R16" s="479"/>
      <c r="S16" s="414" t="s">
        <v>748</v>
      </c>
      <c r="T16" s="415" t="s">
        <v>748</v>
      </c>
      <c r="U16" s="506">
        <v>12</v>
      </c>
      <c r="V16" s="497" t="s">
        <v>14</v>
      </c>
      <c r="W16" s="628"/>
      <c r="X16" s="509"/>
      <c r="Y16" s="509"/>
      <c r="Z16" s="417">
        <v>12</v>
      </c>
      <c r="AA16" s="497" t="s">
        <v>16</v>
      </c>
      <c r="AB16" s="543" t="s">
        <v>1086</v>
      </c>
      <c r="AC16" s="418"/>
      <c r="AD16" s="418"/>
      <c r="AE16" s="413">
        <v>12</v>
      </c>
      <c r="AF16" s="389" t="s">
        <v>12</v>
      </c>
      <c r="AG16" s="471" t="s">
        <v>1037</v>
      </c>
      <c r="AH16" s="411" t="s">
        <v>757</v>
      </c>
      <c r="AI16" s="411" t="s">
        <v>757</v>
      </c>
      <c r="AJ16" s="417">
        <v>12</v>
      </c>
      <c r="AK16" s="497" t="s">
        <v>15</v>
      </c>
      <c r="AL16" s="661"/>
      <c r="AM16" s="418"/>
      <c r="AN16" s="418"/>
      <c r="AO16" s="413">
        <v>12</v>
      </c>
      <c r="AP16" s="498" t="s">
        <v>16</v>
      </c>
      <c r="AQ16" s="472" t="s">
        <v>1382</v>
      </c>
      <c r="AR16" s="411" t="s">
        <v>748</v>
      </c>
      <c r="AS16" s="411" t="s">
        <v>748</v>
      </c>
      <c r="AT16" s="417">
        <v>12</v>
      </c>
      <c r="AU16" s="497" t="s">
        <v>13</v>
      </c>
      <c r="AV16" s="470" t="s">
        <v>786</v>
      </c>
      <c r="AW16" s="418"/>
      <c r="AX16" s="418"/>
      <c r="AY16" s="417">
        <v>12</v>
      </c>
      <c r="AZ16" s="497" t="s">
        <v>0</v>
      </c>
      <c r="BA16" s="656"/>
      <c r="BB16" s="418"/>
      <c r="BC16" s="418"/>
      <c r="BD16" s="417">
        <v>12</v>
      </c>
      <c r="BE16" s="497" t="s">
        <v>0</v>
      </c>
      <c r="BF16" s="653"/>
      <c r="BG16" s="418"/>
      <c r="BH16" s="418"/>
      <c r="BI16" s="361"/>
      <c r="BJ16" s="361"/>
    </row>
    <row r="17" spans="1:62" ht="65.099999999999994" customHeight="1">
      <c r="A17" s="608">
        <v>13</v>
      </c>
      <c r="B17" s="389" t="s">
        <v>12</v>
      </c>
      <c r="C17" s="621"/>
      <c r="D17" s="416" t="s">
        <v>748</v>
      </c>
      <c r="E17" s="411" t="s">
        <v>748</v>
      </c>
      <c r="F17" s="413">
        <v>13</v>
      </c>
      <c r="G17" s="389" t="s">
        <v>14</v>
      </c>
      <c r="H17" s="473" t="s">
        <v>1141</v>
      </c>
      <c r="I17" s="414" t="s">
        <v>757</v>
      </c>
      <c r="J17" s="415" t="s">
        <v>757</v>
      </c>
      <c r="K17" s="413">
        <v>13</v>
      </c>
      <c r="L17" s="498" t="s">
        <v>16</v>
      </c>
      <c r="M17" s="475" t="s">
        <v>1154</v>
      </c>
      <c r="N17" s="414" t="s">
        <v>748</v>
      </c>
      <c r="O17" s="710" t="s">
        <v>1327</v>
      </c>
      <c r="P17" s="413">
        <v>13</v>
      </c>
      <c r="Q17" s="498" t="s">
        <v>12</v>
      </c>
      <c r="R17" s="675" t="s">
        <v>979</v>
      </c>
      <c r="S17" s="414" t="s">
        <v>748</v>
      </c>
      <c r="T17" s="415" t="s">
        <v>748</v>
      </c>
      <c r="U17" s="506">
        <v>13</v>
      </c>
      <c r="V17" s="497" t="s">
        <v>15</v>
      </c>
      <c r="W17" s="628"/>
      <c r="X17" s="509"/>
      <c r="Y17" s="509"/>
      <c r="Z17" s="413">
        <v>13</v>
      </c>
      <c r="AA17" s="498" t="s">
        <v>17</v>
      </c>
      <c r="AB17" s="472" t="s">
        <v>1184</v>
      </c>
      <c r="AC17" s="411" t="s">
        <v>748</v>
      </c>
      <c r="AD17" s="411" t="s">
        <v>748</v>
      </c>
      <c r="AE17" s="413">
        <v>13</v>
      </c>
      <c r="AF17" s="389" t="s">
        <v>13</v>
      </c>
      <c r="AG17" s="473" t="s">
        <v>1218</v>
      </c>
      <c r="AH17" s="411" t="s">
        <v>757</v>
      </c>
      <c r="AI17" s="411" t="s">
        <v>757</v>
      </c>
      <c r="AJ17" s="417">
        <v>13</v>
      </c>
      <c r="AK17" s="497" t="s">
        <v>0</v>
      </c>
      <c r="AL17" s="634"/>
      <c r="AM17" s="418"/>
      <c r="AN17" s="418"/>
      <c r="AO17" s="413">
        <v>13</v>
      </c>
      <c r="AP17" s="498" t="s">
        <v>17</v>
      </c>
      <c r="AQ17" s="473"/>
      <c r="AR17" s="411" t="s">
        <v>748</v>
      </c>
      <c r="AS17" s="570" t="s">
        <v>748</v>
      </c>
      <c r="AT17" s="413">
        <v>13</v>
      </c>
      <c r="AU17" s="498" t="s">
        <v>14</v>
      </c>
      <c r="AV17" s="633" t="s">
        <v>1444</v>
      </c>
      <c r="AW17" s="570" t="s">
        <v>748</v>
      </c>
      <c r="AX17" s="570" t="s">
        <v>748</v>
      </c>
      <c r="AY17" s="413">
        <v>13</v>
      </c>
      <c r="AZ17" s="389" t="s">
        <v>16</v>
      </c>
      <c r="BA17" s="476" t="s">
        <v>1448</v>
      </c>
      <c r="BB17" s="411" t="s">
        <v>748</v>
      </c>
      <c r="BC17" s="411" t="s">
        <v>748</v>
      </c>
      <c r="BD17" s="413">
        <v>13</v>
      </c>
      <c r="BE17" s="498" t="s">
        <v>16</v>
      </c>
      <c r="BF17" s="473" t="s">
        <v>1059</v>
      </c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14</v>
      </c>
      <c r="B18" s="389" t="s">
        <v>13</v>
      </c>
      <c r="C18" s="706"/>
      <c r="D18" s="416" t="s">
        <v>748</v>
      </c>
      <c r="E18" s="411" t="s">
        <v>748</v>
      </c>
      <c r="F18" s="417">
        <v>14</v>
      </c>
      <c r="G18" s="510" t="s">
        <v>15</v>
      </c>
      <c r="H18" s="640"/>
      <c r="I18" s="544"/>
      <c r="J18" s="545"/>
      <c r="K18" s="413">
        <v>14</v>
      </c>
      <c r="L18" s="498" t="s">
        <v>17</v>
      </c>
      <c r="M18" s="476" t="s">
        <v>1453</v>
      </c>
      <c r="N18" s="414" t="s">
        <v>748</v>
      </c>
      <c r="O18" s="415" t="s">
        <v>748</v>
      </c>
      <c r="P18" s="413">
        <v>14</v>
      </c>
      <c r="Q18" s="498" t="s">
        <v>13</v>
      </c>
      <c r="R18" s="627" t="s">
        <v>1390</v>
      </c>
      <c r="S18" s="411" t="s">
        <v>748</v>
      </c>
      <c r="T18" s="411" t="s">
        <v>748</v>
      </c>
      <c r="U18" s="506">
        <v>14</v>
      </c>
      <c r="V18" s="497" t="s">
        <v>0</v>
      </c>
      <c r="W18" s="628"/>
      <c r="X18" s="509"/>
      <c r="Y18" s="509"/>
      <c r="Z18" s="413">
        <v>14</v>
      </c>
      <c r="AA18" s="498" t="s">
        <v>12</v>
      </c>
      <c r="AB18" s="692" t="s">
        <v>1170</v>
      </c>
      <c r="AC18" s="411" t="s">
        <v>748</v>
      </c>
      <c r="AD18" s="411" t="s">
        <v>748</v>
      </c>
      <c r="AE18" s="413">
        <v>14</v>
      </c>
      <c r="AF18" s="389" t="s">
        <v>14</v>
      </c>
      <c r="AG18" s="473" t="s">
        <v>1089</v>
      </c>
      <c r="AH18" s="411" t="s">
        <v>757</v>
      </c>
      <c r="AI18" s="411"/>
      <c r="AJ18" s="413">
        <v>14</v>
      </c>
      <c r="AK18" s="498" t="s">
        <v>16</v>
      </c>
      <c r="AL18" s="471" t="s">
        <v>1263</v>
      </c>
      <c r="AM18" s="411" t="s">
        <v>748</v>
      </c>
      <c r="AN18" s="411" t="s">
        <v>748</v>
      </c>
      <c r="AO18" s="413">
        <v>14</v>
      </c>
      <c r="AP18" s="498" t="s">
        <v>12</v>
      </c>
      <c r="AQ18" s="475" t="s">
        <v>1136</v>
      </c>
      <c r="AR18" s="411" t="s">
        <v>748</v>
      </c>
      <c r="AS18" s="411" t="s">
        <v>748</v>
      </c>
      <c r="AT18" s="417">
        <v>14</v>
      </c>
      <c r="AU18" s="497" t="s">
        <v>15</v>
      </c>
      <c r="AV18" s="638"/>
      <c r="AW18" s="418"/>
      <c r="AX18" s="418"/>
      <c r="AY18" s="413">
        <v>14</v>
      </c>
      <c r="AZ18" s="498" t="s">
        <v>17</v>
      </c>
      <c r="BA18" s="476"/>
      <c r="BB18" s="411" t="s">
        <v>748</v>
      </c>
      <c r="BC18" s="411" t="s">
        <v>748</v>
      </c>
      <c r="BD18" s="413">
        <v>14</v>
      </c>
      <c r="BE18" s="498" t="s">
        <v>17</v>
      </c>
      <c r="BF18" s="473" t="s">
        <v>1391</v>
      </c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8">
        <v>15</v>
      </c>
      <c r="B19" s="389" t="s">
        <v>14</v>
      </c>
      <c r="C19" s="505" t="s">
        <v>1071</v>
      </c>
      <c r="D19" s="416" t="s">
        <v>748</v>
      </c>
      <c r="E19" s="411" t="s">
        <v>748</v>
      </c>
      <c r="F19" s="417">
        <v>15</v>
      </c>
      <c r="G19" s="510" t="s">
        <v>0</v>
      </c>
      <c r="H19" s="552"/>
      <c r="I19" s="544"/>
      <c r="J19" s="545"/>
      <c r="K19" s="413">
        <v>15</v>
      </c>
      <c r="L19" s="498" t="s">
        <v>12</v>
      </c>
      <c r="M19" s="473" t="s">
        <v>1419</v>
      </c>
      <c r="N19" s="414" t="s">
        <v>748</v>
      </c>
      <c r="O19" s="415" t="s">
        <v>748</v>
      </c>
      <c r="P19" s="413">
        <v>15</v>
      </c>
      <c r="Q19" s="498" t="s">
        <v>14</v>
      </c>
      <c r="R19" s="682" t="s">
        <v>1162</v>
      </c>
      <c r="S19" s="411" t="s">
        <v>748</v>
      </c>
      <c r="T19" s="411" t="s">
        <v>748</v>
      </c>
      <c r="U19" s="417">
        <v>15</v>
      </c>
      <c r="V19" s="497" t="s">
        <v>16</v>
      </c>
      <c r="W19" s="508" t="s">
        <v>1083</v>
      </c>
      <c r="X19" s="418"/>
      <c r="Y19" s="418"/>
      <c r="Z19" s="413">
        <v>15</v>
      </c>
      <c r="AA19" s="498" t="s">
        <v>13</v>
      </c>
      <c r="AB19" s="473"/>
      <c r="AC19" s="411" t="s">
        <v>748</v>
      </c>
      <c r="AD19" s="411" t="s">
        <v>748</v>
      </c>
      <c r="AE19" s="417">
        <v>15</v>
      </c>
      <c r="AF19" s="510" t="s">
        <v>15</v>
      </c>
      <c r="AG19" s="560" t="s">
        <v>1255</v>
      </c>
      <c r="AH19" s="418"/>
      <c r="AI19" s="418"/>
      <c r="AJ19" s="413">
        <v>15</v>
      </c>
      <c r="AK19" s="498" t="s">
        <v>17</v>
      </c>
      <c r="AL19" s="703" t="s">
        <v>1440</v>
      </c>
      <c r="AM19" s="411" t="s">
        <v>748</v>
      </c>
      <c r="AN19" s="411" t="s">
        <v>748</v>
      </c>
      <c r="AO19" s="413">
        <v>15</v>
      </c>
      <c r="AP19" s="498" t="s">
        <v>13</v>
      </c>
      <c r="AQ19" s="473" t="s">
        <v>1135</v>
      </c>
      <c r="AR19" s="411" t="s">
        <v>748</v>
      </c>
      <c r="AS19" s="411" t="s">
        <v>748</v>
      </c>
      <c r="AT19" s="417">
        <v>15</v>
      </c>
      <c r="AU19" s="497" t="s">
        <v>0</v>
      </c>
      <c r="AV19" s="638"/>
      <c r="AW19" s="418"/>
      <c r="AX19" s="418"/>
      <c r="AY19" s="413">
        <v>15</v>
      </c>
      <c r="AZ19" s="389" t="s">
        <v>12</v>
      </c>
      <c r="BA19" s="675" t="s">
        <v>1095</v>
      </c>
      <c r="BB19" s="411" t="s">
        <v>748</v>
      </c>
      <c r="BC19" s="411" t="s">
        <v>748</v>
      </c>
      <c r="BD19" s="413">
        <v>15</v>
      </c>
      <c r="BE19" s="498" t="s">
        <v>12</v>
      </c>
      <c r="BF19" s="627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6">
        <v>16</v>
      </c>
      <c r="B20" s="510" t="s">
        <v>15</v>
      </c>
      <c r="C20" s="634"/>
      <c r="D20" s="511"/>
      <c r="E20" s="418"/>
      <c r="F20" s="413">
        <v>16</v>
      </c>
      <c r="G20" s="389" t="s">
        <v>16</v>
      </c>
      <c r="H20" s="736" t="s">
        <v>1181</v>
      </c>
      <c r="I20" s="414" t="s">
        <v>748</v>
      </c>
      <c r="J20" s="415" t="s">
        <v>748</v>
      </c>
      <c r="K20" s="413">
        <v>16</v>
      </c>
      <c r="L20" s="498" t="s">
        <v>13</v>
      </c>
      <c r="M20" s="505" t="s">
        <v>1420</v>
      </c>
      <c r="N20" s="414" t="s">
        <v>748</v>
      </c>
      <c r="O20" s="415" t="s">
        <v>748</v>
      </c>
      <c r="P20" s="417">
        <v>16</v>
      </c>
      <c r="Q20" s="497" t="s">
        <v>15</v>
      </c>
      <c r="R20" s="535" t="s">
        <v>1081</v>
      </c>
      <c r="S20" s="418"/>
      <c r="T20" s="418"/>
      <c r="U20" s="417">
        <v>16</v>
      </c>
      <c r="V20" s="497" t="s">
        <v>17</v>
      </c>
      <c r="W20" s="470" t="s">
        <v>777</v>
      </c>
      <c r="X20" s="418"/>
      <c r="Y20" s="418"/>
      <c r="Z20" s="413">
        <v>16</v>
      </c>
      <c r="AA20" s="498" t="s">
        <v>14</v>
      </c>
      <c r="AB20" s="473" t="s">
        <v>856</v>
      </c>
      <c r="AC20" s="411" t="s">
        <v>748</v>
      </c>
      <c r="AD20" s="411" t="s">
        <v>748</v>
      </c>
      <c r="AE20" s="417">
        <v>16</v>
      </c>
      <c r="AF20" s="510" t="s">
        <v>0</v>
      </c>
      <c r="AG20" s="560" t="s">
        <v>1255</v>
      </c>
      <c r="AH20" s="418"/>
      <c r="AI20" s="418"/>
      <c r="AJ20" s="413">
        <v>16</v>
      </c>
      <c r="AK20" s="498" t="s">
        <v>12</v>
      </c>
      <c r="AL20" s="475" t="s">
        <v>1441</v>
      </c>
      <c r="AM20" s="411" t="s">
        <v>748</v>
      </c>
      <c r="AN20" s="411" t="s">
        <v>748</v>
      </c>
      <c r="AO20" s="413">
        <v>16</v>
      </c>
      <c r="AP20" s="498" t="s">
        <v>14</v>
      </c>
      <c r="AQ20" s="473" t="s">
        <v>1173</v>
      </c>
      <c r="AR20" s="411" t="s">
        <v>748</v>
      </c>
      <c r="AS20" s="411" t="s">
        <v>748</v>
      </c>
      <c r="AT20" s="413">
        <v>16</v>
      </c>
      <c r="AU20" s="498" t="s">
        <v>16</v>
      </c>
      <c r="AV20" s="671" t="s">
        <v>1445</v>
      </c>
      <c r="AW20" s="416" t="s">
        <v>748</v>
      </c>
      <c r="AX20" s="411" t="s">
        <v>748</v>
      </c>
      <c r="AY20" s="413">
        <v>16</v>
      </c>
      <c r="AZ20" s="498" t="s">
        <v>13</v>
      </c>
      <c r="BA20" s="505" t="s">
        <v>1449</v>
      </c>
      <c r="BB20" s="411" t="s">
        <v>748</v>
      </c>
      <c r="BC20" s="411" t="s">
        <v>748</v>
      </c>
      <c r="BD20" s="413">
        <v>16</v>
      </c>
      <c r="BE20" s="498" t="s">
        <v>13</v>
      </c>
      <c r="BF20" s="627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510" t="s">
        <v>0</v>
      </c>
      <c r="C21" s="635"/>
      <c r="D21" s="511"/>
      <c r="E21" s="418"/>
      <c r="F21" s="413">
        <v>17</v>
      </c>
      <c r="G21" s="389" t="s">
        <v>17</v>
      </c>
      <c r="H21" s="505" t="s">
        <v>1409</v>
      </c>
      <c r="I21" s="414" t="s">
        <v>748</v>
      </c>
      <c r="J21" s="415" t="s">
        <v>748</v>
      </c>
      <c r="K21" s="413">
        <v>17</v>
      </c>
      <c r="L21" s="498" t="s">
        <v>14</v>
      </c>
      <c r="M21" s="473" t="s">
        <v>899</v>
      </c>
      <c r="N21" s="414" t="s">
        <v>748</v>
      </c>
      <c r="O21" s="415" t="s">
        <v>748</v>
      </c>
      <c r="P21" s="417">
        <v>17</v>
      </c>
      <c r="Q21" s="497" t="s">
        <v>0</v>
      </c>
      <c r="R21" s="560" t="s">
        <v>1081</v>
      </c>
      <c r="S21" s="563"/>
      <c r="T21" s="564"/>
      <c r="U21" s="506">
        <v>17</v>
      </c>
      <c r="V21" s="497" t="s">
        <v>12</v>
      </c>
      <c r="W21" s="508"/>
      <c r="X21" s="509"/>
      <c r="Y21" s="509"/>
      <c r="Z21" s="417">
        <v>17</v>
      </c>
      <c r="AA21" s="497" t="s">
        <v>15</v>
      </c>
      <c r="AB21" s="638"/>
      <c r="AC21" s="418"/>
      <c r="AD21" s="418"/>
      <c r="AE21" s="413">
        <v>17</v>
      </c>
      <c r="AF21" s="389" t="s">
        <v>16</v>
      </c>
      <c r="AG21" s="472" t="s">
        <v>1059</v>
      </c>
      <c r="AH21" s="411" t="s">
        <v>748</v>
      </c>
      <c r="AI21" s="411" t="s">
        <v>748</v>
      </c>
      <c r="AJ21" s="413">
        <v>17</v>
      </c>
      <c r="AK21" s="498" t="s">
        <v>13</v>
      </c>
      <c r="AL21" s="627"/>
      <c r="AM21" s="411" t="s">
        <v>748</v>
      </c>
      <c r="AN21" s="411" t="s">
        <v>748</v>
      </c>
      <c r="AO21" s="417">
        <v>17</v>
      </c>
      <c r="AP21" s="497" t="s">
        <v>15</v>
      </c>
      <c r="AQ21" s="638"/>
      <c r="AR21" s="418"/>
      <c r="AS21" s="418"/>
      <c r="AT21" s="413">
        <v>17</v>
      </c>
      <c r="AU21" s="498" t="s">
        <v>17</v>
      </c>
      <c r="AV21" s="475" t="s">
        <v>1446</v>
      </c>
      <c r="AW21" s="416" t="s">
        <v>748</v>
      </c>
      <c r="AX21" s="411" t="s">
        <v>748</v>
      </c>
      <c r="AY21" s="413">
        <v>17</v>
      </c>
      <c r="AZ21" s="389" t="s">
        <v>14</v>
      </c>
      <c r="BA21" s="473" t="s">
        <v>1234</v>
      </c>
      <c r="BB21" s="411" t="s">
        <v>748</v>
      </c>
      <c r="BC21" s="411" t="s">
        <v>748</v>
      </c>
      <c r="BD21" s="413">
        <v>17</v>
      </c>
      <c r="BE21" s="498" t="s">
        <v>14</v>
      </c>
      <c r="BF21" s="473" t="s">
        <v>1098</v>
      </c>
      <c r="BG21" s="411" t="s">
        <v>748</v>
      </c>
      <c r="BH21" s="411"/>
      <c r="BI21" s="361"/>
      <c r="BJ21" s="361"/>
    </row>
    <row r="22" spans="1:62" ht="65.099999999999994" customHeight="1">
      <c r="A22" s="608">
        <v>18</v>
      </c>
      <c r="B22" s="389" t="s">
        <v>16</v>
      </c>
      <c r="C22" s="673" t="s">
        <v>1189</v>
      </c>
      <c r="D22" s="416" t="s">
        <v>748</v>
      </c>
      <c r="E22" s="411" t="s">
        <v>748</v>
      </c>
      <c r="F22" s="413">
        <v>18</v>
      </c>
      <c r="G22" s="389" t="s">
        <v>12</v>
      </c>
      <c r="H22" s="473" t="s">
        <v>1410</v>
      </c>
      <c r="I22" s="416" t="s">
        <v>748</v>
      </c>
      <c r="J22" s="416" t="s">
        <v>748</v>
      </c>
      <c r="K22" s="417">
        <v>18</v>
      </c>
      <c r="L22" s="497" t="s">
        <v>15</v>
      </c>
      <c r="M22" s="641"/>
      <c r="N22" s="544"/>
      <c r="O22" s="545"/>
      <c r="P22" s="417">
        <v>18</v>
      </c>
      <c r="Q22" s="497" t="s">
        <v>16</v>
      </c>
      <c r="R22" s="474" t="s">
        <v>438</v>
      </c>
      <c r="S22" s="565"/>
      <c r="T22" s="566"/>
      <c r="U22" s="506">
        <v>18</v>
      </c>
      <c r="V22" s="497" t="s">
        <v>13</v>
      </c>
      <c r="W22" s="508"/>
      <c r="X22" s="509"/>
      <c r="Y22" s="509"/>
      <c r="Z22" s="417">
        <v>18</v>
      </c>
      <c r="AA22" s="497" t="s">
        <v>0</v>
      </c>
      <c r="AB22" s="638"/>
      <c r="AC22" s="418"/>
      <c r="AD22" s="418"/>
      <c r="AE22" s="413">
        <v>18</v>
      </c>
      <c r="AF22" s="389" t="s">
        <v>17</v>
      </c>
      <c r="AG22" s="675" t="s">
        <v>1038</v>
      </c>
      <c r="AH22" s="411" t="s">
        <v>748</v>
      </c>
      <c r="AI22" s="411" t="s">
        <v>748</v>
      </c>
      <c r="AJ22" s="413">
        <v>18</v>
      </c>
      <c r="AK22" s="498" t="s">
        <v>14</v>
      </c>
      <c r="AL22" s="473" t="s">
        <v>1132</v>
      </c>
      <c r="AM22" s="411" t="s">
        <v>748</v>
      </c>
      <c r="AN22" s="411" t="s">
        <v>748</v>
      </c>
      <c r="AO22" s="417">
        <v>18</v>
      </c>
      <c r="AP22" s="497" t="s">
        <v>0</v>
      </c>
      <c r="AQ22" s="665"/>
      <c r="AR22" s="418"/>
      <c r="AS22" s="418"/>
      <c r="AT22" s="413">
        <v>18</v>
      </c>
      <c r="AU22" s="498" t="s">
        <v>12</v>
      </c>
      <c r="AV22" s="475"/>
      <c r="AW22" s="416" t="s">
        <v>748</v>
      </c>
      <c r="AX22" s="411" t="s">
        <v>748</v>
      </c>
      <c r="AY22" s="417">
        <v>18</v>
      </c>
      <c r="AZ22" s="497" t="s">
        <v>15</v>
      </c>
      <c r="BA22" s="651"/>
      <c r="BB22" s="418"/>
      <c r="BC22" s="418"/>
      <c r="BD22" s="417">
        <v>18</v>
      </c>
      <c r="BE22" s="497" t="s">
        <v>15</v>
      </c>
      <c r="BF22" s="664"/>
      <c r="BG22" s="418"/>
      <c r="BH22" s="418"/>
      <c r="BI22" s="361"/>
      <c r="BJ22" s="361"/>
    </row>
    <row r="23" spans="1:62" ht="65.099999999999994" customHeight="1">
      <c r="A23" s="608">
        <v>19</v>
      </c>
      <c r="B23" s="389" t="s">
        <v>17</v>
      </c>
      <c r="C23" s="530" t="s">
        <v>1122</v>
      </c>
      <c r="D23" s="416" t="s">
        <v>748</v>
      </c>
      <c r="E23" s="411" t="s">
        <v>748</v>
      </c>
      <c r="F23" s="413">
        <v>19</v>
      </c>
      <c r="G23" s="389" t="s">
        <v>13</v>
      </c>
      <c r="H23" s="739" t="s">
        <v>1196</v>
      </c>
      <c r="I23" s="416" t="s">
        <v>748</v>
      </c>
      <c r="J23" s="416" t="s">
        <v>748</v>
      </c>
      <c r="K23" s="417">
        <v>19</v>
      </c>
      <c r="L23" s="497" t="s">
        <v>0</v>
      </c>
      <c r="M23" s="634"/>
      <c r="N23" s="544"/>
      <c r="O23" s="545"/>
      <c r="P23" s="413">
        <v>19</v>
      </c>
      <c r="Q23" s="498" t="s">
        <v>17</v>
      </c>
      <c r="R23" s="476" t="s">
        <v>1023</v>
      </c>
      <c r="S23" s="414" t="s">
        <v>748</v>
      </c>
      <c r="T23" s="415" t="s">
        <v>748</v>
      </c>
      <c r="U23" s="506">
        <v>19</v>
      </c>
      <c r="V23" s="497" t="s">
        <v>14</v>
      </c>
      <c r="W23" s="508"/>
      <c r="X23" s="509"/>
      <c r="Y23" s="509"/>
      <c r="Z23" s="417">
        <v>19</v>
      </c>
      <c r="AA23" s="497" t="s">
        <v>16</v>
      </c>
      <c r="AB23" s="543" t="s">
        <v>1062</v>
      </c>
      <c r="AC23" s="418"/>
      <c r="AD23" s="418"/>
      <c r="AE23" s="417">
        <v>19</v>
      </c>
      <c r="AF23" s="510" t="s">
        <v>12</v>
      </c>
      <c r="AG23" s="701" t="s">
        <v>1436</v>
      </c>
      <c r="AH23" s="418"/>
      <c r="AI23" s="418"/>
      <c r="AJ23" s="417">
        <v>19</v>
      </c>
      <c r="AK23" s="497" t="s">
        <v>15</v>
      </c>
      <c r="AL23" s="641"/>
      <c r="AM23" s="418"/>
      <c r="AN23" s="418"/>
      <c r="AO23" s="413">
        <v>19</v>
      </c>
      <c r="AP23" s="498" t="s">
        <v>16</v>
      </c>
      <c r="AQ23" s="472" t="s">
        <v>1059</v>
      </c>
      <c r="AR23" s="411" t="s">
        <v>748</v>
      </c>
      <c r="AS23" s="411" t="s">
        <v>748</v>
      </c>
      <c r="AT23" s="413">
        <v>19</v>
      </c>
      <c r="AU23" s="498" t="s">
        <v>13</v>
      </c>
      <c r="AV23" s="473"/>
      <c r="AW23" s="416" t="s">
        <v>748</v>
      </c>
      <c r="AX23" s="411" t="s">
        <v>748</v>
      </c>
      <c r="AY23" s="417">
        <v>19</v>
      </c>
      <c r="AZ23" s="510" t="s">
        <v>0</v>
      </c>
      <c r="BA23" s="651"/>
      <c r="BB23" s="418"/>
      <c r="BC23" s="418"/>
      <c r="BD23" s="417">
        <v>19</v>
      </c>
      <c r="BE23" s="497" t="s">
        <v>0</v>
      </c>
      <c r="BF23" s="638"/>
      <c r="BG23" s="418"/>
      <c r="BH23" s="418"/>
      <c r="BI23" s="361"/>
      <c r="BJ23" s="361"/>
    </row>
    <row r="24" spans="1:62" ht="65.099999999999994" customHeight="1">
      <c r="A24" s="608">
        <v>20</v>
      </c>
      <c r="B24" s="389" t="s">
        <v>12</v>
      </c>
      <c r="C24" s="682" t="s">
        <v>1190</v>
      </c>
      <c r="D24" s="416" t="s">
        <v>748</v>
      </c>
      <c r="E24" s="411" t="s">
        <v>748</v>
      </c>
      <c r="F24" s="413">
        <v>20</v>
      </c>
      <c r="G24" s="389" t="s">
        <v>14</v>
      </c>
      <c r="H24" s="683" t="s">
        <v>1158</v>
      </c>
      <c r="I24" s="416" t="s">
        <v>748</v>
      </c>
      <c r="J24" s="709" t="s">
        <v>1323</v>
      </c>
      <c r="K24" s="413">
        <v>20</v>
      </c>
      <c r="L24" s="498" t="s">
        <v>16</v>
      </c>
      <c r="M24" s="644" t="s">
        <v>1242</v>
      </c>
      <c r="N24" s="414" t="s">
        <v>748</v>
      </c>
      <c r="O24" s="415" t="s">
        <v>748</v>
      </c>
      <c r="P24" s="413">
        <v>20</v>
      </c>
      <c r="Q24" s="498" t="s">
        <v>12</v>
      </c>
      <c r="R24" s="472" t="s">
        <v>1155</v>
      </c>
      <c r="S24" s="414" t="s">
        <v>748</v>
      </c>
      <c r="T24" s="415" t="s">
        <v>748</v>
      </c>
      <c r="U24" s="417">
        <v>20</v>
      </c>
      <c r="V24" s="497" t="s">
        <v>15</v>
      </c>
      <c r="W24" s="638"/>
      <c r="X24" s="418"/>
      <c r="Y24" s="418"/>
      <c r="Z24" s="413">
        <v>20</v>
      </c>
      <c r="AA24" s="498" t="s">
        <v>17</v>
      </c>
      <c r="AB24" s="683" t="s">
        <v>1361</v>
      </c>
      <c r="AC24" s="411" t="s">
        <v>748</v>
      </c>
      <c r="AD24" s="411" t="s">
        <v>748</v>
      </c>
      <c r="AE24" s="413">
        <v>20</v>
      </c>
      <c r="AF24" s="389" t="s">
        <v>13</v>
      </c>
      <c r="AG24" s="473"/>
      <c r="AH24" s="411" t="s">
        <v>748</v>
      </c>
      <c r="AI24" s="411" t="s">
        <v>748</v>
      </c>
      <c r="AJ24" s="417">
        <v>20</v>
      </c>
      <c r="AK24" s="497" t="s">
        <v>0</v>
      </c>
      <c r="AL24" s="470" t="s">
        <v>647</v>
      </c>
      <c r="AM24" s="418"/>
      <c r="AN24" s="418"/>
      <c r="AO24" s="413">
        <v>20</v>
      </c>
      <c r="AP24" s="498" t="s">
        <v>17</v>
      </c>
      <c r="AQ24" s="532" t="s">
        <v>1132</v>
      </c>
      <c r="AR24" s="411" t="s">
        <v>748</v>
      </c>
      <c r="AS24" s="411" t="s">
        <v>748</v>
      </c>
      <c r="AT24" s="413">
        <v>20</v>
      </c>
      <c r="AU24" s="498" t="s">
        <v>14</v>
      </c>
      <c r="AV24" s="473" t="s">
        <v>1130</v>
      </c>
      <c r="AW24" s="416" t="s">
        <v>748</v>
      </c>
      <c r="AX24" s="411" t="s">
        <v>748</v>
      </c>
      <c r="AY24" s="413">
        <v>20</v>
      </c>
      <c r="AZ24" s="498" t="s">
        <v>16</v>
      </c>
      <c r="BA24" s="735" t="s">
        <v>1450</v>
      </c>
      <c r="BB24" s="411" t="s">
        <v>748</v>
      </c>
      <c r="BC24" s="411" t="s">
        <v>748</v>
      </c>
      <c r="BD24" s="413">
        <v>20</v>
      </c>
      <c r="BE24" s="498" t="s">
        <v>16</v>
      </c>
      <c r="BF24" s="682"/>
      <c r="BG24" s="411" t="s">
        <v>748</v>
      </c>
      <c r="BH24" s="411" t="s">
        <v>748</v>
      </c>
      <c r="BI24" s="361"/>
      <c r="BJ24" s="361"/>
    </row>
    <row r="25" spans="1:62" ht="65.099999999999994" customHeight="1">
      <c r="A25" s="608">
        <v>21</v>
      </c>
      <c r="B25" s="389" t="s">
        <v>13</v>
      </c>
      <c r="C25" s="473"/>
      <c r="D25" s="416" t="s">
        <v>748</v>
      </c>
      <c r="E25" s="411" t="s">
        <v>748</v>
      </c>
      <c r="F25" s="417">
        <v>21</v>
      </c>
      <c r="G25" s="510" t="s">
        <v>15</v>
      </c>
      <c r="H25" s="641"/>
      <c r="I25" s="511"/>
      <c r="J25" s="545"/>
      <c r="K25" s="413">
        <v>21</v>
      </c>
      <c r="L25" s="498" t="s">
        <v>17</v>
      </c>
      <c r="M25" s="460" t="s">
        <v>1261</v>
      </c>
      <c r="N25" s="414" t="s">
        <v>748</v>
      </c>
      <c r="O25" s="415" t="s">
        <v>748</v>
      </c>
      <c r="P25" s="413">
        <v>21</v>
      </c>
      <c r="Q25" s="498" t="s">
        <v>13</v>
      </c>
      <c r="R25" s="643"/>
      <c r="S25" s="411" t="s">
        <v>748</v>
      </c>
      <c r="T25" s="411" t="s">
        <v>748</v>
      </c>
      <c r="U25" s="417">
        <v>21</v>
      </c>
      <c r="V25" s="497" t="s">
        <v>0</v>
      </c>
      <c r="W25" s="652"/>
      <c r="X25" s="511"/>
      <c r="Y25" s="418"/>
      <c r="Z25" s="413">
        <v>21</v>
      </c>
      <c r="AA25" s="498" t="s">
        <v>12</v>
      </c>
      <c r="AB25" s="476" t="s">
        <v>1117</v>
      </c>
      <c r="AC25" s="411" t="s">
        <v>748</v>
      </c>
      <c r="AD25" s="411" t="s">
        <v>748</v>
      </c>
      <c r="AE25" s="413">
        <v>21</v>
      </c>
      <c r="AF25" s="389" t="s">
        <v>14</v>
      </c>
      <c r="AG25" s="505" t="s">
        <v>1437</v>
      </c>
      <c r="AH25" s="411" t="s">
        <v>748</v>
      </c>
      <c r="AI25" s="411" t="s">
        <v>748</v>
      </c>
      <c r="AJ25" s="413">
        <v>21</v>
      </c>
      <c r="AK25" s="498" t="s">
        <v>16</v>
      </c>
      <c r="AL25" s="683" t="s">
        <v>769</v>
      </c>
      <c r="AM25" s="411" t="s">
        <v>748</v>
      </c>
      <c r="AN25" s="411" t="s">
        <v>748</v>
      </c>
      <c r="AO25" s="413">
        <v>21</v>
      </c>
      <c r="AP25" s="498" t="s">
        <v>12</v>
      </c>
      <c r="AQ25" s="666"/>
      <c r="AR25" s="411" t="s">
        <v>748</v>
      </c>
      <c r="AS25" s="411" t="s">
        <v>748</v>
      </c>
      <c r="AT25" s="417">
        <v>21</v>
      </c>
      <c r="AU25" s="497" t="s">
        <v>15</v>
      </c>
      <c r="AV25" s="653"/>
      <c r="AW25" s="418"/>
      <c r="AX25" s="418"/>
      <c r="AY25" s="413">
        <v>21</v>
      </c>
      <c r="AZ25" s="389" t="s">
        <v>17</v>
      </c>
      <c r="BA25" s="631" t="s">
        <v>1078</v>
      </c>
      <c r="BB25" s="411" t="s">
        <v>748</v>
      </c>
      <c r="BC25" s="411" t="s">
        <v>748</v>
      </c>
      <c r="BD25" s="417">
        <v>21</v>
      </c>
      <c r="BE25" s="497" t="s">
        <v>17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389" t="s">
        <v>14</v>
      </c>
      <c r="C26" s="733" t="s">
        <v>1072</v>
      </c>
      <c r="D26" s="416" t="s">
        <v>748</v>
      </c>
      <c r="E26" s="411" t="s">
        <v>748</v>
      </c>
      <c r="F26" s="417">
        <v>22</v>
      </c>
      <c r="G26" s="510" t="s">
        <v>0</v>
      </c>
      <c r="H26" s="642"/>
      <c r="I26" s="544"/>
      <c r="J26" s="545"/>
      <c r="K26" s="413">
        <v>22</v>
      </c>
      <c r="L26" s="498" t="s">
        <v>12</v>
      </c>
      <c r="M26" s="505" t="s">
        <v>1271</v>
      </c>
      <c r="N26" s="414" t="s">
        <v>748</v>
      </c>
      <c r="O26" s="415" t="s">
        <v>748</v>
      </c>
      <c r="P26" s="413">
        <v>22</v>
      </c>
      <c r="Q26" s="498" t="s">
        <v>14</v>
      </c>
      <c r="R26" s="477" t="s">
        <v>1207</v>
      </c>
      <c r="S26" s="411" t="s">
        <v>748</v>
      </c>
      <c r="T26" s="411" t="s">
        <v>748</v>
      </c>
      <c r="U26" s="417">
        <v>22</v>
      </c>
      <c r="V26" s="497" t="s">
        <v>16</v>
      </c>
      <c r="W26" s="653"/>
      <c r="X26" s="511"/>
      <c r="Y26" s="418"/>
      <c r="Z26" s="413">
        <v>22</v>
      </c>
      <c r="AA26" s="498" t="s">
        <v>13</v>
      </c>
      <c r="AB26" s="627"/>
      <c r="AC26" s="411" t="s">
        <v>748</v>
      </c>
      <c r="AD26" s="411" t="s">
        <v>748</v>
      </c>
      <c r="AE26" s="417">
        <v>22</v>
      </c>
      <c r="AF26" s="510" t="s">
        <v>15</v>
      </c>
      <c r="AG26" s="474"/>
      <c r="AH26" s="418"/>
      <c r="AI26" s="418"/>
      <c r="AJ26" s="568">
        <v>22</v>
      </c>
      <c r="AK26" s="498" t="s">
        <v>17</v>
      </c>
      <c r="AL26" s="618" t="s">
        <v>1119</v>
      </c>
      <c r="AM26" s="570" t="s">
        <v>748</v>
      </c>
      <c r="AN26" s="570" t="s">
        <v>748</v>
      </c>
      <c r="AO26" s="413">
        <v>22</v>
      </c>
      <c r="AP26" s="498" t="s">
        <v>13</v>
      </c>
      <c r="AQ26" s="666"/>
      <c r="AR26" s="411" t="s">
        <v>748</v>
      </c>
      <c r="AS26" s="411" t="s">
        <v>748</v>
      </c>
      <c r="AT26" s="417">
        <v>22</v>
      </c>
      <c r="AU26" s="497" t="s">
        <v>0</v>
      </c>
      <c r="AV26" s="641"/>
      <c r="AW26" s="418"/>
      <c r="AX26" s="418"/>
      <c r="AY26" s="413">
        <v>22</v>
      </c>
      <c r="AZ26" s="498" t="s">
        <v>12</v>
      </c>
      <c r="BA26" s="683"/>
      <c r="BB26" s="411" t="s">
        <v>748</v>
      </c>
      <c r="BC26" s="411" t="s">
        <v>748</v>
      </c>
      <c r="BD26" s="413">
        <v>22</v>
      </c>
      <c r="BE26" s="498" t="s">
        <v>12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15</v>
      </c>
      <c r="C27" s="681"/>
      <c r="D27" s="511"/>
      <c r="E27" s="418"/>
      <c r="F27" s="413">
        <v>23</v>
      </c>
      <c r="G27" s="389" t="s">
        <v>16</v>
      </c>
      <c r="H27" s="554" t="s">
        <v>1411</v>
      </c>
      <c r="I27" s="414" t="s">
        <v>748</v>
      </c>
      <c r="J27" s="415" t="s">
        <v>748</v>
      </c>
      <c r="K27" s="413">
        <v>23</v>
      </c>
      <c r="L27" s="498" t="s">
        <v>13</v>
      </c>
      <c r="M27" s="473" t="s">
        <v>1375</v>
      </c>
      <c r="N27" s="414" t="s">
        <v>748</v>
      </c>
      <c r="O27" s="415" t="s">
        <v>748</v>
      </c>
      <c r="P27" s="417">
        <v>23</v>
      </c>
      <c r="Q27" s="497" t="s">
        <v>15</v>
      </c>
      <c r="R27" s="651"/>
      <c r="S27" s="418"/>
      <c r="T27" s="418"/>
      <c r="U27" s="417">
        <v>23</v>
      </c>
      <c r="V27" s="497" t="s">
        <v>17</v>
      </c>
      <c r="W27" s="638"/>
      <c r="X27" s="511"/>
      <c r="Y27" s="418"/>
      <c r="Z27" s="417">
        <v>23</v>
      </c>
      <c r="AA27" s="497" t="s">
        <v>14</v>
      </c>
      <c r="AB27" s="470" t="s">
        <v>648</v>
      </c>
      <c r="AC27" s="418"/>
      <c r="AD27" s="418"/>
      <c r="AE27" s="417">
        <v>23</v>
      </c>
      <c r="AF27" s="510" t="s">
        <v>0</v>
      </c>
      <c r="AG27" s="662"/>
      <c r="AH27" s="418"/>
      <c r="AI27" s="418"/>
      <c r="AJ27" s="417">
        <v>23</v>
      </c>
      <c r="AK27" s="497" t="s">
        <v>12</v>
      </c>
      <c r="AL27" s="470" t="s">
        <v>649</v>
      </c>
      <c r="AM27" s="501"/>
      <c r="AN27" s="501"/>
      <c r="AO27" s="568">
        <v>23</v>
      </c>
      <c r="AP27" s="498" t="s">
        <v>14</v>
      </c>
      <c r="AQ27" s="614" t="s">
        <v>1226</v>
      </c>
      <c r="AR27" s="570" t="s">
        <v>748</v>
      </c>
      <c r="AS27" s="570" t="s">
        <v>748</v>
      </c>
      <c r="AT27" s="413">
        <v>23</v>
      </c>
      <c r="AU27" s="498" t="s">
        <v>16</v>
      </c>
      <c r="AV27" s="473"/>
      <c r="AW27" s="411" t="s">
        <v>748</v>
      </c>
      <c r="AX27" s="411" t="s">
        <v>748</v>
      </c>
      <c r="AY27" s="417">
        <v>23</v>
      </c>
      <c r="AZ27" s="510" t="s">
        <v>13</v>
      </c>
      <c r="BA27" s="685" t="s">
        <v>767</v>
      </c>
      <c r="BB27" s="418"/>
      <c r="BC27" s="418"/>
      <c r="BD27" s="413">
        <v>23</v>
      </c>
      <c r="BE27" s="498" t="s">
        <v>13</v>
      </c>
      <c r="BF27" s="627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510" t="s">
        <v>0</v>
      </c>
      <c r="C28" s="669"/>
      <c r="D28" s="511"/>
      <c r="E28" s="418"/>
      <c r="F28" s="413">
        <v>24</v>
      </c>
      <c r="G28" s="389" t="s">
        <v>17</v>
      </c>
      <c r="H28" s="475" t="s">
        <v>1412</v>
      </c>
      <c r="I28" s="414" t="s">
        <v>748</v>
      </c>
      <c r="J28" s="415" t="s">
        <v>748</v>
      </c>
      <c r="K28" s="413">
        <v>24</v>
      </c>
      <c r="L28" s="498" t="s">
        <v>14</v>
      </c>
      <c r="M28" s="472" t="s">
        <v>1203</v>
      </c>
      <c r="N28" s="414" t="s">
        <v>748</v>
      </c>
      <c r="O28" s="415" t="s">
        <v>748</v>
      </c>
      <c r="P28" s="417">
        <v>24</v>
      </c>
      <c r="Q28" s="497" t="s">
        <v>0</v>
      </c>
      <c r="R28" s="638"/>
      <c r="S28" s="418"/>
      <c r="T28" s="418"/>
      <c r="U28" s="417">
        <v>24</v>
      </c>
      <c r="V28" s="497" t="s">
        <v>12</v>
      </c>
      <c r="W28" s="638"/>
      <c r="X28" s="511"/>
      <c r="Y28" s="418"/>
      <c r="Z28" s="417">
        <v>24</v>
      </c>
      <c r="AA28" s="497" t="s">
        <v>15</v>
      </c>
      <c r="AB28" s="645"/>
      <c r="AC28" s="418"/>
      <c r="AD28" s="418"/>
      <c r="AE28" s="413">
        <v>24</v>
      </c>
      <c r="AF28" s="389" t="s">
        <v>16</v>
      </c>
      <c r="AG28" s="472"/>
      <c r="AH28" s="411" t="s">
        <v>748</v>
      </c>
      <c r="AI28" s="411" t="s">
        <v>748</v>
      </c>
      <c r="AJ28" s="413">
        <v>24</v>
      </c>
      <c r="AK28" s="498" t="s">
        <v>13</v>
      </c>
      <c r="AL28" s="473" t="s">
        <v>1134</v>
      </c>
      <c r="AM28" s="411" t="s">
        <v>748</v>
      </c>
      <c r="AN28" s="411" t="s">
        <v>748</v>
      </c>
      <c r="AO28" s="417">
        <v>24</v>
      </c>
      <c r="AP28" s="497" t="s">
        <v>15</v>
      </c>
      <c r="AQ28" s="638" t="s">
        <v>1064</v>
      </c>
      <c r="AR28" s="418"/>
      <c r="AS28" s="418"/>
      <c r="AT28" s="413">
        <v>24</v>
      </c>
      <c r="AU28" s="498" t="s">
        <v>17</v>
      </c>
      <c r="AV28" s="683" t="s">
        <v>1091</v>
      </c>
      <c r="AW28" s="411" t="s">
        <v>748</v>
      </c>
      <c r="AX28" s="411" t="s">
        <v>748</v>
      </c>
      <c r="AY28" s="413">
        <v>24</v>
      </c>
      <c r="AZ28" s="498" t="s">
        <v>14</v>
      </c>
      <c r="BA28" s="686" t="s">
        <v>1096</v>
      </c>
      <c r="BB28" s="411" t="s">
        <v>748</v>
      </c>
      <c r="BC28" s="411" t="s">
        <v>748</v>
      </c>
      <c r="BD28" s="413">
        <v>24</v>
      </c>
      <c r="BE28" s="498" t="s">
        <v>14</v>
      </c>
      <c r="BF28" s="473" t="s">
        <v>1452</v>
      </c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8">
        <v>25</v>
      </c>
      <c r="B29" s="389" t="s">
        <v>16</v>
      </c>
      <c r="C29" s="530" t="s">
        <v>1059</v>
      </c>
      <c r="D29" s="416" t="s">
        <v>748</v>
      </c>
      <c r="E29" s="411" t="s">
        <v>748</v>
      </c>
      <c r="F29" s="413">
        <v>25</v>
      </c>
      <c r="G29" s="389" t="s">
        <v>12</v>
      </c>
      <c r="H29" s="473" t="s">
        <v>1020</v>
      </c>
      <c r="I29" s="414" t="s">
        <v>748</v>
      </c>
      <c r="J29" s="415" t="s">
        <v>748</v>
      </c>
      <c r="K29" s="417">
        <v>25</v>
      </c>
      <c r="L29" s="497" t="s">
        <v>15</v>
      </c>
      <c r="M29" s="634"/>
      <c r="N29" s="544"/>
      <c r="O29" s="545"/>
      <c r="P29" s="417">
        <v>25</v>
      </c>
      <c r="Q29" s="497" t="s">
        <v>16</v>
      </c>
      <c r="R29" s="470" t="s">
        <v>1208</v>
      </c>
      <c r="S29" s="418"/>
      <c r="T29" s="418"/>
      <c r="U29" s="417">
        <v>25</v>
      </c>
      <c r="V29" s="497" t="s">
        <v>13</v>
      </c>
      <c r="W29" s="680" t="s">
        <v>1126</v>
      </c>
      <c r="X29" s="511"/>
      <c r="Y29" s="418"/>
      <c r="Z29" s="417">
        <v>25</v>
      </c>
      <c r="AA29" s="497" t="s">
        <v>0</v>
      </c>
      <c r="AB29" s="634"/>
      <c r="AC29" s="418"/>
      <c r="AD29" s="418"/>
      <c r="AE29" s="413">
        <v>25</v>
      </c>
      <c r="AF29" s="389" t="s">
        <v>17</v>
      </c>
      <c r="AG29" s="476"/>
      <c r="AH29" s="411" t="s">
        <v>748</v>
      </c>
      <c r="AI29" s="411" t="s">
        <v>748</v>
      </c>
      <c r="AJ29" s="413">
        <v>25</v>
      </c>
      <c r="AK29" s="498" t="s">
        <v>14</v>
      </c>
      <c r="AL29" s="473"/>
      <c r="AM29" s="411" t="s">
        <v>748</v>
      </c>
      <c r="AN29" s="411" t="s">
        <v>748</v>
      </c>
      <c r="AO29" s="417">
        <v>25</v>
      </c>
      <c r="AP29" s="497" t="s">
        <v>0</v>
      </c>
      <c r="AQ29" s="638"/>
      <c r="AR29" s="418"/>
      <c r="AS29" s="418"/>
      <c r="AT29" s="413">
        <v>25</v>
      </c>
      <c r="AU29" s="498" t="s">
        <v>12</v>
      </c>
      <c r="AV29" s="674" t="s">
        <v>1295</v>
      </c>
      <c r="AW29" s="411" t="s">
        <v>748</v>
      </c>
      <c r="AX29" s="411" t="s">
        <v>748</v>
      </c>
      <c r="AY29" s="417">
        <v>25</v>
      </c>
      <c r="AZ29" s="510" t="s">
        <v>15</v>
      </c>
      <c r="BA29" s="687"/>
      <c r="BB29" s="418"/>
      <c r="BC29" s="418"/>
      <c r="BD29" s="417">
        <v>25</v>
      </c>
      <c r="BE29" s="497" t="s">
        <v>15</v>
      </c>
      <c r="BF29" s="690" t="s">
        <v>1139</v>
      </c>
      <c r="BG29" s="418"/>
      <c r="BH29" s="418"/>
      <c r="BI29" s="361"/>
      <c r="BJ29" s="361"/>
    </row>
    <row r="30" spans="1:62" ht="65.099999999999994" customHeight="1">
      <c r="A30" s="608">
        <v>26</v>
      </c>
      <c r="B30" s="389" t="s">
        <v>17</v>
      </c>
      <c r="C30" s="613" t="s">
        <v>1402</v>
      </c>
      <c r="D30" s="416" t="s">
        <v>748</v>
      </c>
      <c r="E30" s="411" t="s">
        <v>748</v>
      </c>
      <c r="F30" s="413">
        <v>26</v>
      </c>
      <c r="G30" s="389" t="s">
        <v>13</v>
      </c>
      <c r="H30" s="473"/>
      <c r="I30" s="414" t="s">
        <v>748</v>
      </c>
      <c r="J30" s="415" t="s">
        <v>748</v>
      </c>
      <c r="K30" s="417">
        <v>26</v>
      </c>
      <c r="L30" s="497" t="s">
        <v>0</v>
      </c>
      <c r="M30" s="634"/>
      <c r="N30" s="544"/>
      <c r="O30" s="545"/>
      <c r="P30" s="417">
        <v>26</v>
      </c>
      <c r="Q30" s="497" t="s">
        <v>17</v>
      </c>
      <c r="R30" s="470"/>
      <c r="S30" s="418"/>
      <c r="T30" s="418"/>
      <c r="U30" s="413">
        <v>26</v>
      </c>
      <c r="V30" s="498" t="s">
        <v>14</v>
      </c>
      <c r="W30" s="617" t="s">
        <v>1428</v>
      </c>
      <c r="X30" s="416" t="s">
        <v>757</v>
      </c>
      <c r="Y30" s="411" t="s">
        <v>748</v>
      </c>
      <c r="Z30" s="413">
        <v>26</v>
      </c>
      <c r="AA30" s="498" t="s">
        <v>16</v>
      </c>
      <c r="AB30" s="472" t="s">
        <v>1357</v>
      </c>
      <c r="AC30" s="411" t="s">
        <v>748</v>
      </c>
      <c r="AD30" s="411" t="s">
        <v>748</v>
      </c>
      <c r="AE30" s="413">
        <v>26</v>
      </c>
      <c r="AF30" s="389" t="s">
        <v>12</v>
      </c>
      <c r="AG30" s="472"/>
      <c r="AH30" s="411" t="s">
        <v>748</v>
      </c>
      <c r="AI30" s="411" t="s">
        <v>748</v>
      </c>
      <c r="AJ30" s="417">
        <v>26</v>
      </c>
      <c r="AK30" s="497" t="s">
        <v>15</v>
      </c>
      <c r="AL30" s="664"/>
      <c r="AM30" s="418"/>
      <c r="AN30" s="418"/>
      <c r="AO30" s="417">
        <v>26</v>
      </c>
      <c r="AP30" s="497" t="s">
        <v>16</v>
      </c>
      <c r="AQ30" s="470" t="s">
        <v>1044</v>
      </c>
      <c r="AR30" s="418"/>
      <c r="AS30" s="418"/>
      <c r="AT30" s="413">
        <v>26</v>
      </c>
      <c r="AU30" s="498" t="s">
        <v>13</v>
      </c>
      <c r="AV30" s="505" t="s">
        <v>1132</v>
      </c>
      <c r="AW30" s="411" t="s">
        <v>748</v>
      </c>
      <c r="AX30" s="411" t="s">
        <v>748</v>
      </c>
      <c r="AY30" s="417">
        <v>26</v>
      </c>
      <c r="AZ30" s="497" t="s">
        <v>0</v>
      </c>
      <c r="BA30" s="687"/>
      <c r="BB30" s="418"/>
      <c r="BC30" s="418"/>
      <c r="BD30" s="417">
        <v>26</v>
      </c>
      <c r="BE30" s="497" t="s">
        <v>0</v>
      </c>
      <c r="BF30" s="685"/>
      <c r="BG30" s="418"/>
      <c r="BH30" s="418"/>
      <c r="BI30" s="361"/>
      <c r="BJ30" s="361"/>
    </row>
    <row r="31" spans="1:62" ht="65.099999999999994" customHeight="1">
      <c r="A31" s="608">
        <v>27</v>
      </c>
      <c r="B31" s="389" t="s">
        <v>12</v>
      </c>
      <c r="C31" s="473"/>
      <c r="D31" s="416" t="s">
        <v>748</v>
      </c>
      <c r="E31" s="411" t="s">
        <v>748</v>
      </c>
      <c r="F31" s="413">
        <v>27</v>
      </c>
      <c r="G31" s="389" t="s">
        <v>14</v>
      </c>
      <c r="H31" s="682" t="s">
        <v>1159</v>
      </c>
      <c r="I31" s="414" t="s">
        <v>748</v>
      </c>
      <c r="J31" s="709" t="s">
        <v>1323</v>
      </c>
      <c r="K31" s="413">
        <v>27</v>
      </c>
      <c r="L31" s="498" t="s">
        <v>16</v>
      </c>
      <c r="M31" s="703" t="s">
        <v>1421</v>
      </c>
      <c r="N31" s="414" t="s">
        <v>748</v>
      </c>
      <c r="O31" s="415" t="s">
        <v>748</v>
      </c>
      <c r="P31" s="417">
        <v>27</v>
      </c>
      <c r="Q31" s="497" t="s">
        <v>12</v>
      </c>
      <c r="R31" s="470"/>
      <c r="S31" s="418"/>
      <c r="T31" s="418"/>
      <c r="U31" s="417">
        <v>27</v>
      </c>
      <c r="V31" s="497" t="s">
        <v>15</v>
      </c>
      <c r="W31" s="654"/>
      <c r="X31" s="511"/>
      <c r="Y31" s="418"/>
      <c r="Z31" s="413">
        <v>27</v>
      </c>
      <c r="AA31" s="498" t="s">
        <v>17</v>
      </c>
      <c r="AB31" s="532" t="s">
        <v>1380</v>
      </c>
      <c r="AC31" s="411" t="s">
        <v>748</v>
      </c>
      <c r="AD31" s="411" t="s">
        <v>748</v>
      </c>
      <c r="AE31" s="413">
        <v>27</v>
      </c>
      <c r="AF31" s="389" t="s">
        <v>13</v>
      </c>
      <c r="AG31" s="505"/>
      <c r="AH31" s="411" t="s">
        <v>748</v>
      </c>
      <c r="AI31" s="411" t="s">
        <v>748</v>
      </c>
      <c r="AJ31" s="417">
        <v>27</v>
      </c>
      <c r="AK31" s="497" t="s">
        <v>0</v>
      </c>
      <c r="AL31" s="634"/>
      <c r="AM31" s="418"/>
      <c r="AN31" s="418"/>
      <c r="AO31" s="417">
        <v>27</v>
      </c>
      <c r="AP31" s="497" t="s">
        <v>17</v>
      </c>
      <c r="AQ31" s="638"/>
      <c r="AR31" s="418"/>
      <c r="AS31" s="418"/>
      <c r="AT31" s="413">
        <v>27</v>
      </c>
      <c r="AU31" s="498" t="s">
        <v>14</v>
      </c>
      <c r="AV31" s="471" t="s">
        <v>1150</v>
      </c>
      <c r="AW31" s="411" t="s">
        <v>748</v>
      </c>
      <c r="AX31" s="411" t="s">
        <v>748</v>
      </c>
      <c r="AY31" s="413">
        <v>27</v>
      </c>
      <c r="AZ31" s="389" t="s">
        <v>16</v>
      </c>
      <c r="BA31" s="688"/>
      <c r="BB31" s="411" t="s">
        <v>748</v>
      </c>
      <c r="BC31" s="411" t="s">
        <v>748</v>
      </c>
      <c r="BD31" s="417">
        <v>27</v>
      </c>
      <c r="BE31" s="497" t="s">
        <v>16</v>
      </c>
      <c r="BF31" s="691"/>
      <c r="BG31" s="418"/>
      <c r="BH31" s="418"/>
      <c r="BI31" s="361"/>
      <c r="BJ31" s="361"/>
    </row>
    <row r="32" spans="1:62" ht="65.099999999999994" customHeight="1">
      <c r="A32" s="608">
        <v>28</v>
      </c>
      <c r="B32" s="389" t="s">
        <v>13</v>
      </c>
      <c r="C32" s="473" t="s">
        <v>1403</v>
      </c>
      <c r="D32" s="416" t="s">
        <v>748</v>
      </c>
      <c r="E32" s="411" t="s">
        <v>748</v>
      </c>
      <c r="F32" s="417">
        <v>28</v>
      </c>
      <c r="G32" s="510" t="s">
        <v>15</v>
      </c>
      <c r="H32" s="474" t="s">
        <v>1414</v>
      </c>
      <c r="I32" s="511"/>
      <c r="J32" s="545"/>
      <c r="K32" s="413">
        <v>28</v>
      </c>
      <c r="L32" s="498" t="s">
        <v>17</v>
      </c>
      <c r="M32" s="532" t="s">
        <v>1079</v>
      </c>
      <c r="N32" s="414" t="s">
        <v>748</v>
      </c>
      <c r="O32" s="415" t="s">
        <v>748</v>
      </c>
      <c r="P32" s="417">
        <v>28</v>
      </c>
      <c r="Q32" s="497" t="s">
        <v>13</v>
      </c>
      <c r="R32" s="638"/>
      <c r="S32" s="418"/>
      <c r="T32" s="418"/>
      <c r="U32" s="417">
        <v>28</v>
      </c>
      <c r="V32" s="497" t="s">
        <v>0</v>
      </c>
      <c r="W32" s="641"/>
      <c r="X32" s="511"/>
      <c r="Y32" s="418"/>
      <c r="Z32" s="413">
        <v>28</v>
      </c>
      <c r="AA32" s="498" t="s">
        <v>12</v>
      </c>
      <c r="AB32" s="657"/>
      <c r="AC32" s="411" t="s">
        <v>748</v>
      </c>
      <c r="AD32" s="411" t="s">
        <v>748</v>
      </c>
      <c r="AE32" s="413">
        <v>28</v>
      </c>
      <c r="AF32" s="389" t="s">
        <v>14</v>
      </c>
      <c r="AG32" s="471" t="s">
        <v>1148</v>
      </c>
      <c r="AH32" s="411" t="s">
        <v>748</v>
      </c>
      <c r="AI32" s="411" t="s">
        <v>748</v>
      </c>
      <c r="AJ32" s="413">
        <v>28</v>
      </c>
      <c r="AK32" s="498" t="s">
        <v>16</v>
      </c>
      <c r="AL32" s="686" t="s">
        <v>1165</v>
      </c>
      <c r="AM32" s="411" t="s">
        <v>748</v>
      </c>
      <c r="AN32" s="411" t="s">
        <v>748</v>
      </c>
      <c r="AO32" s="417">
        <v>28</v>
      </c>
      <c r="AP32" s="497" t="s">
        <v>12</v>
      </c>
      <c r="AQ32" s="638"/>
      <c r="AR32" s="418"/>
      <c r="AS32" s="418"/>
      <c r="AT32" s="417">
        <v>28</v>
      </c>
      <c r="AU32" s="497" t="s">
        <v>15</v>
      </c>
      <c r="AV32" s="653"/>
      <c r="AW32" s="511"/>
      <c r="AX32" s="418"/>
      <c r="AY32" s="413">
        <v>28</v>
      </c>
      <c r="AZ32" s="498" t="s">
        <v>439</v>
      </c>
      <c r="BA32" s="476"/>
      <c r="BB32" s="411" t="s">
        <v>748</v>
      </c>
      <c r="BC32" s="411" t="s">
        <v>748</v>
      </c>
      <c r="BD32" s="417">
        <v>28</v>
      </c>
      <c r="BE32" s="497" t="s">
        <v>17</v>
      </c>
      <c r="BF32" s="685"/>
      <c r="BG32" s="418"/>
      <c r="BH32" s="418"/>
      <c r="BI32" s="361"/>
      <c r="BJ32" s="361"/>
    </row>
    <row r="33" spans="1:62" ht="65.099999999999994" customHeight="1">
      <c r="A33" s="606">
        <v>29</v>
      </c>
      <c r="B33" s="510" t="s">
        <v>14</v>
      </c>
      <c r="C33" s="701" t="s">
        <v>1147</v>
      </c>
      <c r="D33" s="418" t="s">
        <v>748</v>
      </c>
      <c r="E33" s="418" t="s">
        <v>748</v>
      </c>
      <c r="F33" s="417">
        <v>29</v>
      </c>
      <c r="G33" s="510" t="s">
        <v>0</v>
      </c>
      <c r="H33" s="645"/>
      <c r="I33" s="544"/>
      <c r="J33" s="545"/>
      <c r="K33" s="413">
        <v>29</v>
      </c>
      <c r="L33" s="498" t="s">
        <v>12</v>
      </c>
      <c r="M33" s="532" t="s">
        <v>1156</v>
      </c>
      <c r="N33" s="414" t="s">
        <v>748</v>
      </c>
      <c r="O33" s="710" t="s">
        <v>1326</v>
      </c>
      <c r="P33" s="417">
        <v>29</v>
      </c>
      <c r="Q33" s="497" t="s">
        <v>14</v>
      </c>
      <c r="R33" s="470"/>
      <c r="S33" s="418"/>
      <c r="T33" s="418"/>
      <c r="U33" s="413">
        <v>29</v>
      </c>
      <c r="V33" s="498" t="s">
        <v>16</v>
      </c>
      <c r="W33" s="475" t="s">
        <v>1429</v>
      </c>
      <c r="X33" s="416" t="s">
        <v>748</v>
      </c>
      <c r="Y33" s="411" t="s">
        <v>748</v>
      </c>
      <c r="Z33" s="413">
        <v>29</v>
      </c>
      <c r="AA33" s="498" t="s">
        <v>13</v>
      </c>
      <c r="AB33" s="627"/>
      <c r="AC33" s="411" t="s">
        <v>748</v>
      </c>
      <c r="AD33" s="411" t="s">
        <v>748</v>
      </c>
      <c r="AE33" s="417">
        <v>29</v>
      </c>
      <c r="AF33" s="510" t="s">
        <v>15</v>
      </c>
      <c r="AG33" s="653"/>
      <c r="AH33" s="511"/>
      <c r="AI33" s="418"/>
      <c r="AJ33" s="413">
        <v>29</v>
      </c>
      <c r="AK33" s="498" t="s">
        <v>17</v>
      </c>
      <c r="AL33" s="471" t="s">
        <v>1442</v>
      </c>
      <c r="AM33" s="411" t="s">
        <v>748</v>
      </c>
      <c r="AN33" s="411" t="s">
        <v>748</v>
      </c>
      <c r="AO33" s="417">
        <v>29</v>
      </c>
      <c r="AP33" s="497" t="s">
        <v>13</v>
      </c>
      <c r="AQ33" s="470" t="s">
        <v>753</v>
      </c>
      <c r="AR33" s="418"/>
      <c r="AS33" s="418"/>
      <c r="AT33" s="417">
        <v>29</v>
      </c>
      <c r="AU33" s="497" t="s">
        <v>0</v>
      </c>
      <c r="AV33" s="667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12</v>
      </c>
      <c r="BF33" s="638"/>
      <c r="BG33" s="418"/>
      <c r="BH33" s="418"/>
      <c r="BI33" s="361"/>
      <c r="BJ33" s="361"/>
    </row>
    <row r="34" spans="1:62" ht="65.099999999999994" customHeight="1">
      <c r="A34" s="606">
        <v>30</v>
      </c>
      <c r="B34" s="497" t="s">
        <v>437</v>
      </c>
      <c r="C34" s="470"/>
      <c r="D34" s="418"/>
      <c r="E34" s="418"/>
      <c r="F34" s="413">
        <v>30</v>
      </c>
      <c r="G34" s="389" t="s">
        <v>16</v>
      </c>
      <c r="H34" s="740" t="s">
        <v>1198</v>
      </c>
      <c r="I34" s="414" t="s">
        <v>748</v>
      </c>
      <c r="J34" s="415" t="s">
        <v>748</v>
      </c>
      <c r="K34" s="413">
        <v>30</v>
      </c>
      <c r="L34" s="498" t="s">
        <v>247</v>
      </c>
      <c r="M34" s="473" t="s">
        <v>1157</v>
      </c>
      <c r="N34" s="414" t="s">
        <v>748</v>
      </c>
      <c r="O34" s="710" t="s">
        <v>1325</v>
      </c>
      <c r="P34" s="417">
        <v>30</v>
      </c>
      <c r="Q34" s="497" t="s">
        <v>15</v>
      </c>
      <c r="R34" s="638"/>
      <c r="S34" s="509"/>
      <c r="T34" s="509"/>
      <c r="U34" s="413">
        <v>30</v>
      </c>
      <c r="V34" s="498" t="s">
        <v>17</v>
      </c>
      <c r="W34" s="567" t="s">
        <v>1430</v>
      </c>
      <c r="X34" s="416" t="s">
        <v>748</v>
      </c>
      <c r="Y34" s="411" t="s">
        <v>748</v>
      </c>
      <c r="Z34" s="413">
        <v>30</v>
      </c>
      <c r="AA34" s="498" t="s">
        <v>249</v>
      </c>
      <c r="AB34" s="473" t="s">
        <v>1131</v>
      </c>
      <c r="AC34" s="411" t="s">
        <v>748</v>
      </c>
      <c r="AD34" s="411" t="s">
        <v>748</v>
      </c>
      <c r="AE34" s="417">
        <v>30</v>
      </c>
      <c r="AF34" s="510" t="s">
        <v>0</v>
      </c>
      <c r="AG34" s="641"/>
      <c r="AH34" s="511"/>
      <c r="AI34" s="418"/>
      <c r="AJ34" s="413">
        <v>30</v>
      </c>
      <c r="AK34" s="498" t="s">
        <v>130</v>
      </c>
      <c r="AL34" s="708"/>
      <c r="AM34" s="411" t="s">
        <v>748</v>
      </c>
      <c r="AN34" s="411" t="s">
        <v>748</v>
      </c>
      <c r="AO34" s="417">
        <v>30</v>
      </c>
      <c r="AP34" s="497" t="s">
        <v>14</v>
      </c>
      <c r="AQ34" s="470" t="s">
        <v>753</v>
      </c>
      <c r="AR34" s="418"/>
      <c r="AS34" s="418"/>
      <c r="AT34" s="413">
        <v>30</v>
      </c>
      <c r="AU34" s="498" t="s">
        <v>16</v>
      </c>
      <c r="AV34" s="472" t="s">
        <v>1059</v>
      </c>
      <c r="AW34" s="416" t="s">
        <v>748</v>
      </c>
      <c r="AX34" s="411" t="s">
        <v>748</v>
      </c>
      <c r="AY34" s="1096"/>
      <c r="AZ34" s="1097"/>
      <c r="BA34" s="1097"/>
      <c r="BB34" s="1097"/>
      <c r="BC34" s="1098"/>
      <c r="BD34" s="417">
        <v>30</v>
      </c>
      <c r="BE34" s="497" t="s">
        <v>13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498" t="s">
        <v>439</v>
      </c>
      <c r="H35" s="731" t="s">
        <v>1415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506">
        <v>31</v>
      </c>
      <c r="Q35" s="507" t="s">
        <v>20</v>
      </c>
      <c r="R35" s="508"/>
      <c r="S35" s="509"/>
      <c r="T35" s="509"/>
      <c r="U35" s="419">
        <v>31</v>
      </c>
      <c r="V35" s="498" t="s">
        <v>130</v>
      </c>
      <c r="W35" s="460" t="s">
        <v>1431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795</v>
      </c>
      <c r="AG35" s="626" t="s">
        <v>1107</v>
      </c>
      <c r="AH35" s="594" t="s">
        <v>748</v>
      </c>
      <c r="AI35" s="595" t="s">
        <v>748</v>
      </c>
      <c r="AJ35" s="1099"/>
      <c r="AK35" s="1100"/>
      <c r="AL35" s="1100"/>
      <c r="AM35" s="1100"/>
      <c r="AN35" s="1101"/>
      <c r="AO35" s="417">
        <v>31</v>
      </c>
      <c r="AP35" s="497" t="s">
        <v>437</v>
      </c>
      <c r="AQ35" s="470" t="s">
        <v>753</v>
      </c>
      <c r="AR35" s="418"/>
      <c r="AS35" s="418"/>
      <c r="AT35" s="419">
        <v>31</v>
      </c>
      <c r="AU35" s="498" t="s">
        <v>439</v>
      </c>
      <c r="AV35" s="684" t="s">
        <v>1093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249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4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19</v>
      </c>
      <c r="AH37" s="428"/>
      <c r="AI37" s="429"/>
      <c r="AJ37" s="423" t="s">
        <v>651</v>
      </c>
      <c r="AK37" s="424"/>
      <c r="AL37" s="425">
        <f>COUNTA(AM5:AM35)</f>
        <v>20</v>
      </c>
      <c r="AM37" s="428"/>
      <c r="AN37" s="429"/>
      <c r="AO37" s="423" t="s">
        <v>651</v>
      </c>
      <c r="AP37" s="424"/>
      <c r="AQ37" s="425">
        <f>COUNTA(AR5:AR35)</f>
        <v>17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17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18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15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17</v>
      </c>
      <c r="AH38" s="435"/>
      <c r="AI38" s="436"/>
      <c r="AJ38" s="430" t="s">
        <v>652</v>
      </c>
      <c r="AK38" s="431"/>
      <c r="AL38" s="432">
        <f>COUNTA(AN5:AN35)</f>
        <v>20</v>
      </c>
      <c r="AM38" s="435"/>
      <c r="AN38" s="436"/>
      <c r="AO38" s="430" t="s">
        <v>652</v>
      </c>
      <c r="AP38" s="431"/>
      <c r="AQ38" s="432">
        <f>COUNTA(AS5:AS35)</f>
        <v>17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16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1324</v>
      </c>
      <c r="I39" s="437"/>
      <c r="J39" s="437"/>
      <c r="K39" s="439"/>
      <c r="L39" s="439"/>
      <c r="M39" s="440" t="s">
        <v>1328</v>
      </c>
      <c r="N39" s="442"/>
      <c r="O39" s="442"/>
      <c r="P39" s="388"/>
      <c r="Q39" s="388"/>
      <c r="R39" s="440" t="s">
        <v>1329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80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.75" thickBot="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430" t="s">
        <v>652</v>
      </c>
      <c r="L42" s="431"/>
      <c r="M42" s="456">
        <f>SUM(C38:R38)</f>
        <v>70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457" t="s">
        <v>652</v>
      </c>
      <c r="AP42" s="458"/>
      <c r="AQ42" s="459">
        <f>SUM(W38:AQ38)</f>
        <v>77</v>
      </c>
      <c r="AR42" s="1095"/>
      <c r="AS42" s="1095"/>
      <c r="AT42" s="1095"/>
      <c r="AU42" s="1095"/>
      <c r="AV42" s="1095"/>
      <c r="AW42" s="445"/>
      <c r="AX42" s="445"/>
      <c r="AY42" s="430" t="s">
        <v>652</v>
      </c>
      <c r="AZ42" s="431"/>
      <c r="BA42" s="456">
        <f>SUM(AV38:BF38)</f>
        <v>48</v>
      </c>
      <c r="BB42" s="1095"/>
      <c r="BC42" s="1095"/>
      <c r="BD42" s="1095"/>
      <c r="BE42" s="1095"/>
      <c r="BF42" s="1095"/>
      <c r="BG42" s="451"/>
      <c r="BH42" s="451"/>
    </row>
  </sheetData>
  <mergeCells count="25"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  <mergeCell ref="AY33:BC35"/>
    <mergeCell ref="A35:E35"/>
    <mergeCell ref="K35:O35"/>
    <mergeCell ref="Z35:AD35"/>
    <mergeCell ref="AJ35:AN35"/>
    <mergeCell ref="N41:R41"/>
    <mergeCell ref="S41:W41"/>
    <mergeCell ref="AR41:AV41"/>
    <mergeCell ref="BB41:BF41"/>
    <mergeCell ref="S42:W42"/>
    <mergeCell ref="AR42:AV42"/>
    <mergeCell ref="BB42:BF42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5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BJ48"/>
  <sheetViews>
    <sheetView view="pageBreakPreview" topLeftCell="A31" zoomScale="48" zoomScaleNormal="50" zoomScaleSheetLayoutView="48" workbookViewId="0">
      <selection activeCell="BA2" sqref="BA2:BF3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1055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 t="s">
        <v>787</v>
      </c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75" customHeight="1">
      <c r="A2" s="492"/>
      <c r="B2" s="490"/>
      <c r="C2" s="488"/>
      <c r="D2" s="1074"/>
      <c r="E2" s="1074"/>
      <c r="F2" s="1074"/>
      <c r="G2" s="1074"/>
      <c r="H2" s="488"/>
      <c r="I2" s="484"/>
      <c r="J2" s="484"/>
      <c r="K2" s="488"/>
      <c r="L2" s="488"/>
      <c r="M2" s="488"/>
      <c r="N2" s="484"/>
      <c r="O2" s="484"/>
      <c r="P2" s="488"/>
      <c r="Q2" s="488"/>
      <c r="R2" s="488"/>
      <c r="S2" s="489"/>
      <c r="T2" s="484"/>
      <c r="U2" s="488"/>
      <c r="V2" s="488"/>
      <c r="W2" s="488"/>
      <c r="X2" s="482"/>
      <c r="Y2" s="482"/>
      <c r="Z2" s="488"/>
      <c r="AA2" s="488"/>
      <c r="AB2" s="488"/>
      <c r="AC2" s="482"/>
      <c r="AD2" s="482"/>
      <c r="AE2" s="488"/>
      <c r="AF2" s="488"/>
      <c r="AG2" s="488"/>
      <c r="AH2" s="482"/>
      <c r="AI2" s="482"/>
      <c r="AJ2" s="488"/>
      <c r="AK2" s="488"/>
      <c r="AL2" s="490" t="s">
        <v>634</v>
      </c>
      <c r="AM2" s="482"/>
      <c r="AN2" s="482"/>
      <c r="AO2" s="488"/>
      <c r="AP2" s="488"/>
      <c r="AQ2" s="490" t="s">
        <v>761</v>
      </c>
      <c r="AR2" s="482"/>
      <c r="AS2" s="482"/>
      <c r="AT2" s="488"/>
      <c r="AU2" s="488"/>
      <c r="AV2" s="490" t="s">
        <v>762</v>
      </c>
      <c r="AW2" s="482"/>
      <c r="AX2" s="482"/>
      <c r="AY2" s="488"/>
      <c r="AZ2" s="488"/>
      <c r="BA2" s="490" t="s">
        <v>1331</v>
      </c>
      <c r="BB2" s="1075" t="s">
        <v>26</v>
      </c>
      <c r="BC2" s="1076"/>
      <c r="BD2" s="1077" t="s">
        <v>27</v>
      </c>
      <c r="BE2" s="1078"/>
      <c r="BF2" s="712" t="s">
        <v>28</v>
      </c>
      <c r="BG2" s="491"/>
      <c r="BH2" s="491"/>
      <c r="BI2" s="361"/>
      <c r="BJ2" s="361"/>
    </row>
    <row r="3" spans="1:62" ht="27.95" customHeight="1" thickBot="1">
      <c r="A3" s="492"/>
      <c r="B3" s="490"/>
      <c r="C3" s="1079" t="s">
        <v>635</v>
      </c>
      <c r="D3" s="1079"/>
      <c r="E3" s="1079"/>
      <c r="F3" s="492">
        <f>SUM(COUNTBLANK(S27:S35)+COUNTBLANK(X5:X29))</f>
        <v>34</v>
      </c>
      <c r="G3" s="492" t="s">
        <v>0</v>
      </c>
      <c r="H3" s="1079" t="s">
        <v>636</v>
      </c>
      <c r="I3" s="1079"/>
      <c r="J3" s="1079"/>
      <c r="K3" s="492">
        <f>SUM(COUNTBLANK(AR28:AR35)+COUNTBLANK(AW5:AW16))</f>
        <v>20</v>
      </c>
      <c r="L3" s="492" t="s">
        <v>0</v>
      </c>
      <c r="M3" s="1079" t="s">
        <v>747</v>
      </c>
      <c r="N3" s="1079"/>
      <c r="O3" s="1079"/>
      <c r="P3" s="488">
        <f>COUNTBLANK(D5:D9)</f>
        <v>5</v>
      </c>
      <c r="Q3" s="492" t="s">
        <v>0</v>
      </c>
      <c r="R3" s="1079" t="s">
        <v>637</v>
      </c>
      <c r="S3" s="1079"/>
      <c r="T3" s="1079"/>
      <c r="U3" s="488">
        <f>COUNTBLANK(BG29:BG35)</f>
        <v>7</v>
      </c>
      <c r="V3" s="492" t="s">
        <v>0</v>
      </c>
      <c r="W3" s="1079" t="s">
        <v>825</v>
      </c>
      <c r="X3" s="1079"/>
      <c r="Y3" s="1079"/>
      <c r="Z3" s="493">
        <v>2</v>
      </c>
      <c r="AA3" s="493" t="s">
        <v>0</v>
      </c>
      <c r="AB3" s="1079" t="s">
        <v>759</v>
      </c>
      <c r="AC3" s="1079"/>
      <c r="AD3" s="1079"/>
      <c r="AE3" s="488">
        <v>2</v>
      </c>
      <c r="AF3" s="488" t="s">
        <v>0</v>
      </c>
      <c r="AG3" s="492" t="s">
        <v>638</v>
      </c>
      <c r="AH3" s="1080">
        <f>SUM(F3,K3,P3,U3,Z3,AE3)</f>
        <v>70</v>
      </c>
      <c r="AI3" s="1080"/>
      <c r="AJ3" s="494" t="s">
        <v>433</v>
      </c>
      <c r="AK3" s="388"/>
      <c r="AL3" s="490">
        <f>AQ3-4</f>
        <v>198</v>
      </c>
      <c r="AM3" s="495"/>
      <c r="AN3" s="495"/>
      <c r="AO3" s="488"/>
      <c r="AP3" s="488"/>
      <c r="AQ3" s="490">
        <f>SUM(M41,AQ41,BA41)</f>
        <v>202</v>
      </c>
      <c r="AR3" s="482"/>
      <c r="AS3" s="482"/>
      <c r="AT3" s="496"/>
      <c r="AU3" s="492" t="s">
        <v>86</v>
      </c>
      <c r="AV3" s="490">
        <f>AQ3-1</f>
        <v>201</v>
      </c>
      <c r="AW3" s="482"/>
      <c r="AX3" s="482"/>
      <c r="AY3" s="496"/>
      <c r="AZ3" s="488"/>
      <c r="BA3" s="713">
        <v>193</v>
      </c>
      <c r="BB3" s="1108">
        <v>192</v>
      </c>
      <c r="BC3" s="1109"/>
      <c r="BD3" s="1110">
        <v>192</v>
      </c>
      <c r="BE3" s="1111"/>
      <c r="BF3" s="713">
        <v>188</v>
      </c>
      <c r="BG3" s="482"/>
      <c r="BH3" s="482"/>
      <c r="BI3" s="361"/>
      <c r="BJ3" s="361"/>
    </row>
    <row r="4" spans="1:62" s="365" customFormat="1" ht="39.75" customHeight="1" thickBot="1">
      <c r="A4" s="604"/>
      <c r="B4" s="405"/>
      <c r="C4" s="405" t="s">
        <v>1056</v>
      </c>
      <c r="D4" s="464" t="s">
        <v>639</v>
      </c>
      <c r="E4" s="465" t="s">
        <v>640</v>
      </c>
      <c r="F4" s="466"/>
      <c r="G4" s="405"/>
      <c r="H4" s="405" t="s">
        <v>1</v>
      </c>
      <c r="I4" s="467" t="s">
        <v>639</v>
      </c>
      <c r="J4" s="468" t="s">
        <v>640</v>
      </c>
      <c r="K4" s="466"/>
      <c r="L4" s="405"/>
      <c r="M4" s="405" t="s">
        <v>2</v>
      </c>
      <c r="N4" s="467" t="s">
        <v>639</v>
      </c>
      <c r="O4" s="468" t="s">
        <v>640</v>
      </c>
      <c r="P4" s="466"/>
      <c r="Q4" s="405"/>
      <c r="R4" s="405" t="s">
        <v>3</v>
      </c>
      <c r="S4" s="467" t="s">
        <v>639</v>
      </c>
      <c r="T4" s="468" t="s">
        <v>640</v>
      </c>
      <c r="U4" s="466"/>
      <c r="V4" s="405"/>
      <c r="W4" s="405" t="s">
        <v>4</v>
      </c>
      <c r="X4" s="464" t="s">
        <v>639</v>
      </c>
      <c r="Y4" s="465" t="s">
        <v>640</v>
      </c>
      <c r="Z4" s="466"/>
      <c r="AA4" s="405"/>
      <c r="AB4" s="405" t="s">
        <v>5</v>
      </c>
      <c r="AC4" s="464" t="s">
        <v>639</v>
      </c>
      <c r="AD4" s="465" t="s">
        <v>640</v>
      </c>
      <c r="AE4" s="466"/>
      <c r="AF4" s="405"/>
      <c r="AG4" s="405" t="s">
        <v>6</v>
      </c>
      <c r="AH4" s="464" t="s">
        <v>639</v>
      </c>
      <c r="AI4" s="465" t="s">
        <v>640</v>
      </c>
      <c r="AJ4" s="466"/>
      <c r="AK4" s="405"/>
      <c r="AL4" s="405" t="s">
        <v>7</v>
      </c>
      <c r="AM4" s="464" t="s">
        <v>639</v>
      </c>
      <c r="AN4" s="465" t="s">
        <v>640</v>
      </c>
      <c r="AO4" s="466"/>
      <c r="AP4" s="405"/>
      <c r="AQ4" s="405" t="s">
        <v>8</v>
      </c>
      <c r="AR4" s="464" t="s">
        <v>639</v>
      </c>
      <c r="AS4" s="465" t="s">
        <v>640</v>
      </c>
      <c r="AT4" s="466"/>
      <c r="AU4" s="586"/>
      <c r="AV4" s="405" t="s">
        <v>813</v>
      </c>
      <c r="AW4" s="464" t="s">
        <v>639</v>
      </c>
      <c r="AX4" s="465" t="s">
        <v>640</v>
      </c>
      <c r="AY4" s="466"/>
      <c r="AZ4" s="405"/>
      <c r="BA4" s="405" t="s">
        <v>10</v>
      </c>
      <c r="BB4" s="464" t="s">
        <v>639</v>
      </c>
      <c r="BC4" s="465" t="s">
        <v>640</v>
      </c>
      <c r="BD4" s="466"/>
      <c r="BE4" s="405"/>
      <c r="BF4" s="405" t="s">
        <v>11</v>
      </c>
      <c r="BG4" s="464" t="s">
        <v>639</v>
      </c>
      <c r="BH4" s="465" t="s">
        <v>640</v>
      </c>
      <c r="BI4" s="469"/>
      <c r="BJ4" s="469"/>
    </row>
    <row r="5" spans="1:62" ht="65.099999999999994" customHeight="1">
      <c r="A5" s="608">
        <v>1</v>
      </c>
      <c r="B5" s="389" t="s">
        <v>249</v>
      </c>
      <c r="C5" s="473" t="s">
        <v>826</v>
      </c>
      <c r="D5" s="411"/>
      <c r="E5" s="411"/>
      <c r="F5" s="539">
        <v>1</v>
      </c>
      <c r="G5" s="510" t="s">
        <v>20</v>
      </c>
      <c r="H5" s="637"/>
      <c r="I5" s="541"/>
      <c r="J5" s="542"/>
      <c r="K5" s="406">
        <v>1</v>
      </c>
      <c r="L5" s="498" t="s">
        <v>130</v>
      </c>
      <c r="M5" s="647" t="s">
        <v>1199</v>
      </c>
      <c r="N5" s="407" t="s">
        <v>748</v>
      </c>
      <c r="O5" s="408" t="s">
        <v>748</v>
      </c>
      <c r="P5" s="413">
        <v>1</v>
      </c>
      <c r="Q5" s="498" t="s">
        <v>249</v>
      </c>
      <c r="R5" s="627" t="s">
        <v>1204</v>
      </c>
      <c r="S5" s="411" t="s">
        <v>748</v>
      </c>
      <c r="T5" s="711" t="s">
        <v>1326</v>
      </c>
      <c r="U5" s="417">
        <v>1</v>
      </c>
      <c r="V5" s="497" t="s">
        <v>795</v>
      </c>
      <c r="W5" s="470" t="s">
        <v>1243</v>
      </c>
      <c r="X5" s="418"/>
      <c r="Y5" s="418"/>
      <c r="Z5" s="413">
        <v>1</v>
      </c>
      <c r="AA5" s="498" t="s">
        <v>247</v>
      </c>
      <c r="AB5" s="473" t="s">
        <v>1245</v>
      </c>
      <c r="AC5" s="411" t="s">
        <v>748</v>
      </c>
      <c r="AD5" s="411" t="s">
        <v>748</v>
      </c>
      <c r="AE5" s="539">
        <v>1</v>
      </c>
      <c r="AF5" s="510" t="s">
        <v>437</v>
      </c>
      <c r="AG5" s="645"/>
      <c r="AH5" s="573"/>
      <c r="AI5" s="418"/>
      <c r="AJ5" s="406">
        <v>1</v>
      </c>
      <c r="AK5" s="498" t="s">
        <v>439</v>
      </c>
      <c r="AL5" s="476" t="s">
        <v>817</v>
      </c>
      <c r="AM5" s="603" t="s">
        <v>748</v>
      </c>
      <c r="AN5" s="409" t="s">
        <v>748</v>
      </c>
      <c r="AO5" s="413">
        <v>1</v>
      </c>
      <c r="AP5" s="498" t="s">
        <v>247</v>
      </c>
      <c r="AQ5" s="473" t="s">
        <v>1252</v>
      </c>
      <c r="AR5" s="411" t="s">
        <v>757</v>
      </c>
      <c r="AS5" s="411" t="s">
        <v>757</v>
      </c>
      <c r="AT5" s="417">
        <v>1</v>
      </c>
      <c r="AU5" s="497" t="s">
        <v>433</v>
      </c>
      <c r="AV5" s="470" t="s">
        <v>641</v>
      </c>
      <c r="AW5" s="418"/>
      <c r="AX5" s="418"/>
      <c r="AY5" s="406">
        <v>1</v>
      </c>
      <c r="AZ5" s="389" t="s">
        <v>130</v>
      </c>
      <c r="BA5" s="668" t="s">
        <v>1092</v>
      </c>
      <c r="BB5" s="412" t="s">
        <v>748</v>
      </c>
      <c r="BC5" s="409" t="s">
        <v>748</v>
      </c>
      <c r="BD5" s="406">
        <v>1</v>
      </c>
      <c r="BE5" s="498" t="s">
        <v>130</v>
      </c>
      <c r="BF5" s="702" t="s">
        <v>1294</v>
      </c>
      <c r="BG5" s="512" t="s">
        <v>748</v>
      </c>
      <c r="BH5" s="513" t="s">
        <v>748</v>
      </c>
      <c r="BI5" s="361"/>
      <c r="BJ5" s="361"/>
    </row>
    <row r="6" spans="1:62" ht="65.099999999999994" customHeight="1">
      <c r="A6" s="605">
        <v>2</v>
      </c>
      <c r="B6" s="510" t="s">
        <v>437</v>
      </c>
      <c r="C6" s="628"/>
      <c r="D6" s="509"/>
      <c r="E6" s="509"/>
      <c r="F6" s="417">
        <v>2</v>
      </c>
      <c r="G6" s="510" t="s">
        <v>795</v>
      </c>
      <c r="H6" s="543" t="s">
        <v>1249</v>
      </c>
      <c r="I6" s="544"/>
      <c r="J6" s="545"/>
      <c r="K6" s="413">
        <v>2</v>
      </c>
      <c r="L6" s="498" t="s">
        <v>247</v>
      </c>
      <c r="M6" s="627" t="s">
        <v>1160</v>
      </c>
      <c r="N6" s="414" t="s">
        <v>757</v>
      </c>
      <c r="O6" s="415" t="s">
        <v>757</v>
      </c>
      <c r="P6" s="417">
        <v>2</v>
      </c>
      <c r="Q6" s="497" t="s">
        <v>437</v>
      </c>
      <c r="R6" s="638"/>
      <c r="S6" s="544"/>
      <c r="T6" s="545"/>
      <c r="U6" s="417">
        <v>2</v>
      </c>
      <c r="V6" s="497" t="s">
        <v>210</v>
      </c>
      <c r="W6" s="700" t="s">
        <v>1299</v>
      </c>
      <c r="X6" s="418"/>
      <c r="Y6" s="418"/>
      <c r="Z6" s="413">
        <v>2</v>
      </c>
      <c r="AA6" s="498" t="s">
        <v>249</v>
      </c>
      <c r="AB6" s="473" t="s">
        <v>1330</v>
      </c>
      <c r="AC6" s="411" t="s">
        <v>748</v>
      </c>
      <c r="AD6" s="411" t="s">
        <v>748</v>
      </c>
      <c r="AE6" s="417">
        <v>2</v>
      </c>
      <c r="AF6" s="510" t="s">
        <v>20</v>
      </c>
      <c r="AG6" s="658" t="s">
        <v>1087</v>
      </c>
      <c r="AH6" s="511"/>
      <c r="AI6" s="418"/>
      <c r="AJ6" s="413">
        <v>2</v>
      </c>
      <c r="AK6" s="498" t="s">
        <v>130</v>
      </c>
      <c r="AL6" s="476" t="s">
        <v>1301</v>
      </c>
      <c r="AM6" s="411" t="s">
        <v>748</v>
      </c>
      <c r="AN6" s="411" t="s">
        <v>748</v>
      </c>
      <c r="AO6" s="413">
        <v>2</v>
      </c>
      <c r="AP6" s="498" t="s">
        <v>249</v>
      </c>
      <c r="AQ6" s="473" t="s">
        <v>1149</v>
      </c>
      <c r="AR6" s="411" t="s">
        <v>757</v>
      </c>
      <c r="AS6" s="411" t="s">
        <v>757</v>
      </c>
      <c r="AT6" s="417">
        <v>2</v>
      </c>
      <c r="AU6" s="497" t="s">
        <v>795</v>
      </c>
      <c r="AV6" s="470" t="s">
        <v>754</v>
      </c>
      <c r="AW6" s="418"/>
      <c r="AX6" s="418"/>
      <c r="AY6" s="413">
        <v>2</v>
      </c>
      <c r="AZ6" s="498" t="s">
        <v>247</v>
      </c>
      <c r="BA6" s="473" t="s">
        <v>1094</v>
      </c>
      <c r="BB6" s="411" t="s">
        <v>748</v>
      </c>
      <c r="BC6" s="411" t="s">
        <v>748</v>
      </c>
      <c r="BD6" s="413">
        <v>2</v>
      </c>
      <c r="BE6" s="498" t="s">
        <v>247</v>
      </c>
      <c r="BF6" s="627" t="s">
        <v>1152</v>
      </c>
      <c r="BG6" s="416" t="s">
        <v>748</v>
      </c>
      <c r="BH6" s="411" t="s">
        <v>748</v>
      </c>
      <c r="BI6" s="361"/>
      <c r="BJ6" s="361"/>
    </row>
    <row r="7" spans="1:62" ht="65.099999999999994" customHeight="1">
      <c r="A7" s="605">
        <v>3</v>
      </c>
      <c r="B7" s="510" t="s">
        <v>0</v>
      </c>
      <c r="C7" s="628"/>
      <c r="D7" s="509"/>
      <c r="E7" s="509"/>
      <c r="F7" s="417">
        <v>3</v>
      </c>
      <c r="G7" s="510" t="s">
        <v>17</v>
      </c>
      <c r="H7" s="470" t="s">
        <v>642</v>
      </c>
      <c r="I7" s="418"/>
      <c r="J7" s="418"/>
      <c r="K7" s="413">
        <v>3</v>
      </c>
      <c r="L7" s="498" t="s">
        <v>14</v>
      </c>
      <c r="M7" s="627" t="s">
        <v>1270</v>
      </c>
      <c r="N7" s="414" t="s">
        <v>757</v>
      </c>
      <c r="O7" s="415" t="s">
        <v>757</v>
      </c>
      <c r="P7" s="417">
        <v>3</v>
      </c>
      <c r="Q7" s="497" t="s">
        <v>0</v>
      </c>
      <c r="R7" s="634"/>
      <c r="S7" s="544"/>
      <c r="T7" s="545"/>
      <c r="U7" s="506">
        <v>3</v>
      </c>
      <c r="V7" s="497" t="s">
        <v>12</v>
      </c>
      <c r="W7" s="508" t="s">
        <v>1284</v>
      </c>
      <c r="X7" s="509"/>
      <c r="Y7" s="509"/>
      <c r="Z7" s="417">
        <v>3</v>
      </c>
      <c r="AA7" s="497" t="s">
        <v>15</v>
      </c>
      <c r="AB7" s="641"/>
      <c r="AC7" s="573"/>
      <c r="AD7" s="418"/>
      <c r="AE7" s="413">
        <v>3</v>
      </c>
      <c r="AF7" s="389" t="s">
        <v>16</v>
      </c>
      <c r="AG7" s="472" t="s">
        <v>1088</v>
      </c>
      <c r="AH7" s="410" t="s">
        <v>748</v>
      </c>
      <c r="AI7" s="411" t="s">
        <v>748</v>
      </c>
      <c r="AJ7" s="417">
        <v>3</v>
      </c>
      <c r="AK7" s="497" t="s">
        <v>13</v>
      </c>
      <c r="AL7" s="470" t="s">
        <v>643</v>
      </c>
      <c r="AM7" s="418"/>
      <c r="AN7" s="418"/>
      <c r="AO7" s="417">
        <v>3</v>
      </c>
      <c r="AP7" s="497" t="s">
        <v>15</v>
      </c>
      <c r="AQ7" s="540" t="s">
        <v>1257</v>
      </c>
      <c r="AR7" s="418"/>
      <c r="AS7" s="418"/>
      <c r="AT7" s="417">
        <v>3</v>
      </c>
      <c r="AU7" s="497" t="s">
        <v>439</v>
      </c>
      <c r="AV7" s="470" t="s">
        <v>754</v>
      </c>
      <c r="AW7" s="418"/>
      <c r="AX7" s="418"/>
      <c r="AY7" s="413">
        <v>3</v>
      </c>
      <c r="AZ7" s="389" t="s">
        <v>14</v>
      </c>
      <c r="BA7" s="647" t="s">
        <v>1146</v>
      </c>
      <c r="BB7" s="411" t="s">
        <v>748</v>
      </c>
      <c r="BC7" s="411" t="s">
        <v>748</v>
      </c>
      <c r="BD7" s="413">
        <v>3</v>
      </c>
      <c r="BE7" s="498" t="s">
        <v>14</v>
      </c>
      <c r="BF7" s="471" t="s">
        <v>820</v>
      </c>
      <c r="BG7" s="514" t="s">
        <v>748</v>
      </c>
      <c r="BH7" s="515" t="s">
        <v>748</v>
      </c>
      <c r="BI7" s="361"/>
      <c r="BJ7" s="361"/>
    </row>
    <row r="8" spans="1:62" ht="65.099999999999994" customHeight="1">
      <c r="A8" s="608">
        <v>4</v>
      </c>
      <c r="B8" s="389" t="s">
        <v>16</v>
      </c>
      <c r="C8" s="473" t="s">
        <v>1057</v>
      </c>
      <c r="D8" s="411"/>
      <c r="E8" s="411"/>
      <c r="F8" s="417">
        <v>4</v>
      </c>
      <c r="G8" s="510" t="s">
        <v>12</v>
      </c>
      <c r="H8" s="470" t="s">
        <v>128</v>
      </c>
      <c r="I8" s="418"/>
      <c r="J8" s="418"/>
      <c r="K8" s="417">
        <v>4</v>
      </c>
      <c r="L8" s="497" t="s">
        <v>15</v>
      </c>
      <c r="M8" s="474" t="s">
        <v>1283</v>
      </c>
      <c r="N8" s="544" t="s">
        <v>748</v>
      </c>
      <c r="O8" s="545"/>
      <c r="P8" s="413">
        <v>4</v>
      </c>
      <c r="Q8" s="498" t="s">
        <v>16</v>
      </c>
      <c r="R8" s="472" t="s">
        <v>1080</v>
      </c>
      <c r="S8" s="414" t="s">
        <v>748</v>
      </c>
      <c r="T8" s="415" t="s">
        <v>748</v>
      </c>
      <c r="U8" s="506">
        <v>4</v>
      </c>
      <c r="V8" s="497" t="s">
        <v>13</v>
      </c>
      <c r="W8" s="548" t="s">
        <v>1304</v>
      </c>
      <c r="X8" s="509"/>
      <c r="Y8" s="509"/>
      <c r="Z8" s="417">
        <v>4</v>
      </c>
      <c r="AA8" s="497" t="s">
        <v>0</v>
      </c>
      <c r="AB8" s="656"/>
      <c r="AC8" s="572"/>
      <c r="AD8" s="418"/>
      <c r="AE8" s="413">
        <v>4</v>
      </c>
      <c r="AF8" s="389" t="s">
        <v>17</v>
      </c>
      <c r="AG8" s="461" t="s">
        <v>1281</v>
      </c>
      <c r="AH8" s="410" t="s">
        <v>748</v>
      </c>
      <c r="AI8" s="411" t="s">
        <v>748</v>
      </c>
      <c r="AJ8" s="413">
        <v>4</v>
      </c>
      <c r="AK8" s="498" t="s">
        <v>14</v>
      </c>
      <c r="AL8" s="627" t="s">
        <v>1302</v>
      </c>
      <c r="AM8" s="411" t="s">
        <v>748</v>
      </c>
      <c r="AN8" s="411" t="s">
        <v>748</v>
      </c>
      <c r="AO8" s="417">
        <v>4</v>
      </c>
      <c r="AP8" s="497" t="s">
        <v>0</v>
      </c>
      <c r="AQ8" s="641"/>
      <c r="AR8" s="418"/>
      <c r="AS8" s="418"/>
      <c r="AT8" s="506">
        <v>4</v>
      </c>
      <c r="AU8" s="497" t="s">
        <v>12</v>
      </c>
      <c r="AV8" s="628"/>
      <c r="AW8" s="509"/>
      <c r="AX8" s="509"/>
      <c r="AY8" s="417">
        <v>4</v>
      </c>
      <c r="AZ8" s="497" t="s">
        <v>15</v>
      </c>
      <c r="BA8" s="653"/>
      <c r="BB8" s="418"/>
      <c r="BC8" s="418"/>
      <c r="BD8" s="417">
        <v>4</v>
      </c>
      <c r="BE8" s="497" t="s">
        <v>15</v>
      </c>
      <c r="BF8" s="653"/>
      <c r="BG8" s="418"/>
      <c r="BH8" s="418"/>
      <c r="BI8" s="361"/>
      <c r="BJ8" s="361"/>
    </row>
    <row r="9" spans="1:62" ht="65.099999999999994" customHeight="1">
      <c r="A9" s="608">
        <v>5</v>
      </c>
      <c r="B9" s="389" t="s">
        <v>17</v>
      </c>
      <c r="C9" s="476" t="s">
        <v>828</v>
      </c>
      <c r="D9" s="416"/>
      <c r="E9" s="411"/>
      <c r="F9" s="417">
        <v>5</v>
      </c>
      <c r="G9" s="510" t="s">
        <v>13</v>
      </c>
      <c r="H9" s="470" t="s">
        <v>644</v>
      </c>
      <c r="I9" s="418"/>
      <c r="J9" s="418"/>
      <c r="K9" s="417">
        <v>5</v>
      </c>
      <c r="L9" s="497" t="s">
        <v>0</v>
      </c>
      <c r="M9" s="653"/>
      <c r="N9" s="511"/>
      <c r="O9" s="545"/>
      <c r="P9" s="413">
        <v>5</v>
      </c>
      <c r="Q9" s="498" t="s">
        <v>17</v>
      </c>
      <c r="R9" s="629" t="s">
        <v>1073</v>
      </c>
      <c r="S9" s="414" t="s">
        <v>748</v>
      </c>
      <c r="T9" s="415" t="s">
        <v>748</v>
      </c>
      <c r="U9" s="506">
        <v>5</v>
      </c>
      <c r="V9" s="497" t="s">
        <v>14</v>
      </c>
      <c r="W9" s="516" t="s">
        <v>1254</v>
      </c>
      <c r="X9" s="509"/>
      <c r="Y9" s="509"/>
      <c r="Z9" s="413">
        <v>5</v>
      </c>
      <c r="AA9" s="498" t="s">
        <v>16</v>
      </c>
      <c r="AB9" s="683" t="s">
        <v>1168</v>
      </c>
      <c r="AC9" s="410" t="s">
        <v>748</v>
      </c>
      <c r="AD9" s="411" t="s">
        <v>748</v>
      </c>
      <c r="AE9" s="413">
        <v>5</v>
      </c>
      <c r="AF9" s="389" t="s">
        <v>12</v>
      </c>
      <c r="AG9" s="674" t="s">
        <v>1307</v>
      </c>
      <c r="AH9" s="410" t="s">
        <v>748</v>
      </c>
      <c r="AI9" s="411" t="s">
        <v>748</v>
      </c>
      <c r="AJ9" s="417">
        <v>5</v>
      </c>
      <c r="AK9" s="497" t="s">
        <v>15</v>
      </c>
      <c r="AL9" s="474" t="s">
        <v>1256</v>
      </c>
      <c r="AM9" s="418"/>
      <c r="AN9" s="418"/>
      <c r="AO9" s="413">
        <v>5</v>
      </c>
      <c r="AP9" s="498" t="s">
        <v>16</v>
      </c>
      <c r="AQ9" s="629" t="s">
        <v>1306</v>
      </c>
      <c r="AR9" s="411" t="s">
        <v>748</v>
      </c>
      <c r="AS9" s="411" t="s">
        <v>748</v>
      </c>
      <c r="AT9" s="506">
        <v>5</v>
      </c>
      <c r="AU9" s="497" t="s">
        <v>13</v>
      </c>
      <c r="AV9" s="628"/>
      <c r="AW9" s="509"/>
      <c r="AX9" s="509"/>
      <c r="AY9" s="417">
        <v>5</v>
      </c>
      <c r="AZ9" s="510" t="s">
        <v>0</v>
      </c>
      <c r="BA9" s="641"/>
      <c r="BB9" s="418"/>
      <c r="BC9" s="418"/>
      <c r="BD9" s="417">
        <v>5</v>
      </c>
      <c r="BE9" s="497" t="s">
        <v>0</v>
      </c>
      <c r="BF9" s="653"/>
      <c r="BG9" s="418"/>
      <c r="BH9" s="418"/>
      <c r="BI9" s="361"/>
      <c r="BJ9" s="361"/>
    </row>
    <row r="10" spans="1:62" ht="65.099999999999994" customHeight="1">
      <c r="A10" s="608">
        <v>6</v>
      </c>
      <c r="B10" s="389" t="s">
        <v>12</v>
      </c>
      <c r="C10" s="704" t="s">
        <v>1298</v>
      </c>
      <c r="D10" s="416" t="s">
        <v>748</v>
      </c>
      <c r="E10" s="411"/>
      <c r="F10" s="413">
        <v>6</v>
      </c>
      <c r="G10" s="389" t="s">
        <v>14</v>
      </c>
      <c r="H10" s="676" t="s">
        <v>1285</v>
      </c>
      <c r="I10" s="414" t="s">
        <v>757</v>
      </c>
      <c r="J10" s="415" t="s">
        <v>757</v>
      </c>
      <c r="K10" s="417">
        <v>6</v>
      </c>
      <c r="L10" s="497" t="s">
        <v>16</v>
      </c>
      <c r="M10" s="557" t="s">
        <v>1075</v>
      </c>
      <c r="N10" s="544"/>
      <c r="O10" s="545"/>
      <c r="P10" s="413">
        <v>6</v>
      </c>
      <c r="Q10" s="498" t="s">
        <v>12</v>
      </c>
      <c r="R10" s="672" t="s">
        <v>1111</v>
      </c>
      <c r="S10" s="414" t="s">
        <v>748</v>
      </c>
      <c r="T10" s="415" t="s">
        <v>748</v>
      </c>
      <c r="U10" s="506">
        <v>6</v>
      </c>
      <c r="V10" s="497" t="s">
        <v>15</v>
      </c>
      <c r="W10" s="628"/>
      <c r="X10" s="509"/>
      <c r="Y10" s="509"/>
      <c r="Z10" s="413">
        <v>6</v>
      </c>
      <c r="AA10" s="498" t="s">
        <v>17</v>
      </c>
      <c r="AB10" s="475" t="s">
        <v>1084</v>
      </c>
      <c r="AC10" s="410" t="s">
        <v>748</v>
      </c>
      <c r="AD10" s="411" t="s">
        <v>748</v>
      </c>
      <c r="AE10" s="413">
        <v>6</v>
      </c>
      <c r="AF10" s="389" t="s">
        <v>13</v>
      </c>
      <c r="AG10" s="473" t="s">
        <v>1144</v>
      </c>
      <c r="AH10" s="410" t="s">
        <v>748</v>
      </c>
      <c r="AI10" s="411" t="s">
        <v>748</v>
      </c>
      <c r="AJ10" s="417">
        <v>6</v>
      </c>
      <c r="AK10" s="497" t="s">
        <v>0</v>
      </c>
      <c r="AL10" s="645"/>
      <c r="AM10" s="418"/>
      <c r="AN10" s="418"/>
      <c r="AO10" s="413">
        <v>6</v>
      </c>
      <c r="AP10" s="498" t="s">
        <v>17</v>
      </c>
      <c r="AQ10" s="636"/>
      <c r="AR10" s="411" t="s">
        <v>748</v>
      </c>
      <c r="AS10" s="411" t="s">
        <v>748</v>
      </c>
      <c r="AT10" s="506">
        <v>6</v>
      </c>
      <c r="AU10" s="497" t="s">
        <v>14</v>
      </c>
      <c r="AV10" s="628"/>
      <c r="AW10" s="509"/>
      <c r="AX10" s="509"/>
      <c r="AY10" s="413">
        <v>6</v>
      </c>
      <c r="AZ10" s="498" t="s">
        <v>16</v>
      </c>
      <c r="BA10" s="547" t="s">
        <v>1108</v>
      </c>
      <c r="BB10" s="411" t="s">
        <v>748</v>
      </c>
      <c r="BC10" s="411" t="s">
        <v>748</v>
      </c>
      <c r="BD10" s="413">
        <v>6</v>
      </c>
      <c r="BE10" s="498" t="s">
        <v>16</v>
      </c>
      <c r="BF10" s="471" t="s">
        <v>1143</v>
      </c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7</v>
      </c>
      <c r="B11" s="389" t="s">
        <v>13</v>
      </c>
      <c r="C11" s="682" t="s">
        <v>279</v>
      </c>
      <c r="D11" s="416" t="s">
        <v>748</v>
      </c>
      <c r="E11" s="411"/>
      <c r="F11" s="417">
        <v>7</v>
      </c>
      <c r="G11" s="510" t="s">
        <v>15</v>
      </c>
      <c r="H11" s="639" t="s">
        <v>1278</v>
      </c>
      <c r="I11" s="544"/>
      <c r="J11" s="545"/>
      <c r="K11" s="413">
        <v>7</v>
      </c>
      <c r="L11" s="498" t="s">
        <v>17</v>
      </c>
      <c r="M11" s="536" t="s">
        <v>1290</v>
      </c>
      <c r="N11" s="414" t="s">
        <v>748</v>
      </c>
      <c r="O11" s="415" t="s">
        <v>748</v>
      </c>
      <c r="P11" s="413">
        <v>7</v>
      </c>
      <c r="Q11" s="498" t="s">
        <v>13</v>
      </c>
      <c r="R11" s="473" t="s">
        <v>949</v>
      </c>
      <c r="S11" s="411" t="s">
        <v>748</v>
      </c>
      <c r="T11" s="411" t="s">
        <v>748</v>
      </c>
      <c r="U11" s="506">
        <v>7</v>
      </c>
      <c r="V11" s="497" t="s">
        <v>0</v>
      </c>
      <c r="W11" s="622"/>
      <c r="X11" s="509"/>
      <c r="Y11" s="509"/>
      <c r="Z11" s="413">
        <v>7</v>
      </c>
      <c r="AA11" s="498" t="s">
        <v>12</v>
      </c>
      <c r="AB11" s="644"/>
      <c r="AC11" s="410" t="s">
        <v>748</v>
      </c>
      <c r="AD11" s="411" t="s">
        <v>748</v>
      </c>
      <c r="AE11" s="413">
        <v>7</v>
      </c>
      <c r="AF11" s="389" t="s">
        <v>14</v>
      </c>
      <c r="AG11" s="682" t="s">
        <v>1163</v>
      </c>
      <c r="AH11" s="410" t="s">
        <v>748</v>
      </c>
      <c r="AI11" s="411"/>
      <c r="AJ11" s="413">
        <v>7</v>
      </c>
      <c r="AK11" s="498" t="s">
        <v>16</v>
      </c>
      <c r="AL11" s="663" t="s">
        <v>1264</v>
      </c>
      <c r="AM11" s="411" t="s">
        <v>748</v>
      </c>
      <c r="AN11" s="411" t="s">
        <v>748</v>
      </c>
      <c r="AO11" s="413">
        <v>7</v>
      </c>
      <c r="AP11" s="498" t="s">
        <v>12</v>
      </c>
      <c r="AQ11" s="473" t="s">
        <v>1268</v>
      </c>
      <c r="AR11" s="411" t="s">
        <v>748</v>
      </c>
      <c r="AS11" s="411" t="s">
        <v>748</v>
      </c>
      <c r="AT11" s="506">
        <v>7</v>
      </c>
      <c r="AU11" s="497" t="s">
        <v>15</v>
      </c>
      <c r="AV11" s="628" t="s">
        <v>755</v>
      </c>
      <c r="AW11" s="509"/>
      <c r="AX11" s="509"/>
      <c r="AY11" s="413">
        <v>7</v>
      </c>
      <c r="AZ11" s="389" t="s">
        <v>17</v>
      </c>
      <c r="BA11" s="475" t="s">
        <v>1316</v>
      </c>
      <c r="BB11" s="411" t="s">
        <v>748</v>
      </c>
      <c r="BC11" s="411" t="s">
        <v>748</v>
      </c>
      <c r="BD11" s="413">
        <v>7</v>
      </c>
      <c r="BE11" s="498" t="s">
        <v>17</v>
      </c>
      <c r="BF11" s="679"/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8">
        <v>8</v>
      </c>
      <c r="B12" s="389" t="s">
        <v>14</v>
      </c>
      <c r="C12" s="505" t="s">
        <v>1140</v>
      </c>
      <c r="D12" s="416" t="s">
        <v>748</v>
      </c>
      <c r="E12" s="411" t="s">
        <v>748</v>
      </c>
      <c r="F12" s="417">
        <v>8</v>
      </c>
      <c r="G12" s="510" t="s">
        <v>0</v>
      </c>
      <c r="H12" s="639"/>
      <c r="I12" s="544"/>
      <c r="J12" s="545"/>
      <c r="K12" s="413">
        <v>8</v>
      </c>
      <c r="L12" s="498" t="s">
        <v>12</v>
      </c>
      <c r="M12" s="674" t="s">
        <v>1076</v>
      </c>
      <c r="N12" s="414" t="s">
        <v>748</v>
      </c>
      <c r="O12" s="415" t="s">
        <v>748</v>
      </c>
      <c r="P12" s="413">
        <v>8</v>
      </c>
      <c r="Q12" s="498" t="s">
        <v>14</v>
      </c>
      <c r="R12" s="473" t="s">
        <v>1286</v>
      </c>
      <c r="S12" s="411" t="s">
        <v>748</v>
      </c>
      <c r="T12" s="411" t="s">
        <v>748</v>
      </c>
      <c r="U12" s="506">
        <v>8</v>
      </c>
      <c r="V12" s="497" t="s">
        <v>16</v>
      </c>
      <c r="W12" s="508" t="s">
        <v>1099</v>
      </c>
      <c r="X12" s="509"/>
      <c r="Y12" s="509"/>
      <c r="Z12" s="413">
        <v>8</v>
      </c>
      <c r="AA12" s="498" t="s">
        <v>13</v>
      </c>
      <c r="AB12" s="672" t="s">
        <v>1251</v>
      </c>
      <c r="AC12" s="410" t="s">
        <v>748</v>
      </c>
      <c r="AD12" s="411" t="s">
        <v>748</v>
      </c>
      <c r="AE12" s="417">
        <v>8</v>
      </c>
      <c r="AF12" s="510" t="s">
        <v>15</v>
      </c>
      <c r="AG12" s="659"/>
      <c r="AH12" s="573"/>
      <c r="AI12" s="418"/>
      <c r="AJ12" s="413">
        <v>8</v>
      </c>
      <c r="AK12" s="498" t="s">
        <v>17</v>
      </c>
      <c r="AL12" s="644" t="s">
        <v>1101</v>
      </c>
      <c r="AM12" s="411" t="s">
        <v>748</v>
      </c>
      <c r="AN12" s="411" t="s">
        <v>748</v>
      </c>
      <c r="AO12" s="413">
        <v>8</v>
      </c>
      <c r="AP12" s="498" t="s">
        <v>13</v>
      </c>
      <c r="AQ12" s="627" t="s">
        <v>1175</v>
      </c>
      <c r="AR12" s="411" t="s">
        <v>748</v>
      </c>
      <c r="AS12" s="411" t="s">
        <v>748</v>
      </c>
      <c r="AT12" s="506">
        <v>8</v>
      </c>
      <c r="AU12" s="497" t="s">
        <v>0</v>
      </c>
      <c r="AV12" s="628"/>
      <c r="AW12" s="509"/>
      <c r="AX12" s="509"/>
      <c r="AY12" s="413">
        <v>8</v>
      </c>
      <c r="AZ12" s="498" t="s">
        <v>12</v>
      </c>
      <c r="BA12" s="627" t="s">
        <v>1318</v>
      </c>
      <c r="BB12" s="411" t="s">
        <v>748</v>
      </c>
      <c r="BC12" s="411" t="s">
        <v>748</v>
      </c>
      <c r="BD12" s="413">
        <v>8</v>
      </c>
      <c r="BE12" s="498" t="s">
        <v>12</v>
      </c>
      <c r="BF12" s="473" t="s">
        <v>879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6">
        <v>9</v>
      </c>
      <c r="B13" s="510" t="s">
        <v>15</v>
      </c>
      <c r="C13" s="630" t="s">
        <v>928</v>
      </c>
      <c r="D13" s="511"/>
      <c r="E13" s="418"/>
      <c r="F13" s="413">
        <v>9</v>
      </c>
      <c r="G13" s="389" t="s">
        <v>16</v>
      </c>
      <c r="H13" s="611" t="s">
        <v>1276</v>
      </c>
      <c r="I13" s="414" t="s">
        <v>748</v>
      </c>
      <c r="J13" s="415" t="s">
        <v>748</v>
      </c>
      <c r="K13" s="413">
        <v>9</v>
      </c>
      <c r="L13" s="498" t="s">
        <v>13</v>
      </c>
      <c r="M13" s="631" t="s">
        <v>1303</v>
      </c>
      <c r="N13" s="416" t="s">
        <v>748</v>
      </c>
      <c r="O13" s="415" t="s">
        <v>748</v>
      </c>
      <c r="P13" s="417">
        <v>9</v>
      </c>
      <c r="Q13" s="497" t="s">
        <v>15</v>
      </c>
      <c r="R13" s="650"/>
      <c r="S13" s="544"/>
      <c r="T13" s="545"/>
      <c r="U13" s="506">
        <v>9</v>
      </c>
      <c r="V13" s="497" t="s">
        <v>17</v>
      </c>
      <c r="W13" s="628" t="s">
        <v>1250</v>
      </c>
      <c r="X13" s="509"/>
      <c r="Y13" s="509"/>
      <c r="Z13" s="413">
        <v>9</v>
      </c>
      <c r="AA13" s="498" t="s">
        <v>14</v>
      </c>
      <c r="AB13" s="473" t="s">
        <v>1070</v>
      </c>
      <c r="AC13" s="410" t="s">
        <v>748</v>
      </c>
      <c r="AD13" s="411" t="s">
        <v>748</v>
      </c>
      <c r="AE13" s="417">
        <v>9</v>
      </c>
      <c r="AF13" s="510" t="s">
        <v>0</v>
      </c>
      <c r="AG13" s="660"/>
      <c r="AH13" s="418"/>
      <c r="AI13" s="418"/>
      <c r="AJ13" s="413">
        <v>9</v>
      </c>
      <c r="AK13" s="498" t="s">
        <v>12</v>
      </c>
      <c r="AL13" s="675" t="s">
        <v>978</v>
      </c>
      <c r="AM13" s="411" t="s">
        <v>748</v>
      </c>
      <c r="AN13" s="411" t="s">
        <v>748</v>
      </c>
      <c r="AO13" s="413">
        <v>9</v>
      </c>
      <c r="AP13" s="498" t="s">
        <v>14</v>
      </c>
      <c r="AQ13" s="473"/>
      <c r="AR13" s="411" t="s">
        <v>748</v>
      </c>
      <c r="AS13" s="411" t="s">
        <v>748</v>
      </c>
      <c r="AT13" s="417">
        <v>9</v>
      </c>
      <c r="AU13" s="497" t="s">
        <v>16</v>
      </c>
      <c r="AV13" s="470" t="s">
        <v>1066</v>
      </c>
      <c r="AW13" s="418"/>
      <c r="AX13" s="418"/>
      <c r="AY13" s="413">
        <v>9</v>
      </c>
      <c r="AZ13" s="389" t="s">
        <v>13</v>
      </c>
      <c r="BA13" s="633" t="s">
        <v>1280</v>
      </c>
      <c r="BB13" s="411" t="s">
        <v>748</v>
      </c>
      <c r="BC13" s="411" t="s">
        <v>748</v>
      </c>
      <c r="BD13" s="413">
        <v>9</v>
      </c>
      <c r="BE13" s="498" t="s">
        <v>13</v>
      </c>
      <c r="BF13" s="627" t="s">
        <v>1178</v>
      </c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5">
        <v>10</v>
      </c>
      <c r="B14" s="510" t="s">
        <v>0</v>
      </c>
      <c r="C14" s="630"/>
      <c r="D14" s="528"/>
      <c r="E14" s="509"/>
      <c r="F14" s="413">
        <v>10</v>
      </c>
      <c r="G14" s="389" t="s">
        <v>17</v>
      </c>
      <c r="H14" s="478" t="s">
        <v>1291</v>
      </c>
      <c r="I14" s="414" t="s">
        <v>748</v>
      </c>
      <c r="J14" s="415" t="s">
        <v>748</v>
      </c>
      <c r="K14" s="413">
        <v>10</v>
      </c>
      <c r="L14" s="498" t="s">
        <v>14</v>
      </c>
      <c r="M14" s="633" t="s">
        <v>1279</v>
      </c>
      <c r="N14" s="416" t="s">
        <v>748</v>
      </c>
      <c r="O14" s="415" t="s">
        <v>748</v>
      </c>
      <c r="P14" s="417">
        <v>10</v>
      </c>
      <c r="Q14" s="497" t="s">
        <v>0</v>
      </c>
      <c r="R14" s="634"/>
      <c r="S14" s="544"/>
      <c r="T14" s="545"/>
      <c r="U14" s="506">
        <v>10</v>
      </c>
      <c r="V14" s="497" t="s">
        <v>12</v>
      </c>
      <c r="W14" s="508" t="s">
        <v>1113</v>
      </c>
      <c r="X14" s="509"/>
      <c r="Y14" s="509"/>
      <c r="Z14" s="417">
        <v>10</v>
      </c>
      <c r="AA14" s="497" t="s">
        <v>15</v>
      </c>
      <c r="AB14" s="474" t="s">
        <v>1085</v>
      </c>
      <c r="AC14" s="573" t="s">
        <v>748</v>
      </c>
      <c r="AD14" s="418"/>
      <c r="AE14" s="417">
        <v>10</v>
      </c>
      <c r="AF14" s="510" t="s">
        <v>16</v>
      </c>
      <c r="AG14" s="560" t="s">
        <v>1063</v>
      </c>
      <c r="AH14" s="418"/>
      <c r="AI14" s="418"/>
      <c r="AJ14" s="413">
        <v>10</v>
      </c>
      <c r="AK14" s="498" t="s">
        <v>13</v>
      </c>
      <c r="AL14" s="627"/>
      <c r="AM14" s="411" t="s">
        <v>748</v>
      </c>
      <c r="AN14" s="411" t="s">
        <v>748</v>
      </c>
      <c r="AO14" s="417">
        <v>10</v>
      </c>
      <c r="AP14" s="497" t="s">
        <v>15</v>
      </c>
      <c r="AQ14" s="638"/>
      <c r="AR14" s="418"/>
      <c r="AS14" s="418"/>
      <c r="AT14" s="417">
        <v>10</v>
      </c>
      <c r="AU14" s="497" t="s">
        <v>17</v>
      </c>
      <c r="AV14" s="638"/>
      <c r="AW14" s="418"/>
      <c r="AX14" s="418"/>
      <c r="AY14" s="413">
        <v>10</v>
      </c>
      <c r="AZ14" s="498" t="s">
        <v>14</v>
      </c>
      <c r="BA14" s="473" t="s">
        <v>1247</v>
      </c>
      <c r="BB14" s="411" t="s">
        <v>748</v>
      </c>
      <c r="BC14" s="411" t="s">
        <v>748</v>
      </c>
      <c r="BD14" s="413">
        <v>10</v>
      </c>
      <c r="BE14" s="498" t="s">
        <v>14</v>
      </c>
      <c r="BF14" s="682" t="s">
        <v>1164</v>
      </c>
      <c r="BG14" s="411" t="s">
        <v>748</v>
      </c>
      <c r="BH14" s="411" t="s">
        <v>748</v>
      </c>
      <c r="BI14" s="361"/>
      <c r="BJ14" s="361"/>
    </row>
    <row r="15" spans="1:62" ht="65.099999999999994" customHeight="1">
      <c r="A15" s="608">
        <v>11</v>
      </c>
      <c r="B15" s="389" t="s">
        <v>16</v>
      </c>
      <c r="C15" s="670" t="s">
        <v>1287</v>
      </c>
      <c r="D15" s="416" t="s">
        <v>748</v>
      </c>
      <c r="E15" s="411" t="s">
        <v>748</v>
      </c>
      <c r="F15" s="413">
        <v>11</v>
      </c>
      <c r="G15" s="389" t="s">
        <v>12</v>
      </c>
      <c r="H15" s="673" t="s">
        <v>1292</v>
      </c>
      <c r="I15" s="414" t="s">
        <v>757</v>
      </c>
      <c r="J15" s="415" t="s">
        <v>757</v>
      </c>
      <c r="K15" s="417">
        <v>11</v>
      </c>
      <c r="L15" s="497" t="s">
        <v>15</v>
      </c>
      <c r="M15" s="638"/>
      <c r="N15" s="511"/>
      <c r="O15" s="545"/>
      <c r="P15" s="413">
        <v>11</v>
      </c>
      <c r="Q15" s="498" t="s">
        <v>16</v>
      </c>
      <c r="R15" s="693" t="s">
        <v>1205</v>
      </c>
      <c r="S15" s="414" t="s">
        <v>748</v>
      </c>
      <c r="T15" s="415" t="s">
        <v>748</v>
      </c>
      <c r="U15" s="506">
        <v>11</v>
      </c>
      <c r="V15" s="497" t="s">
        <v>13</v>
      </c>
      <c r="W15" s="508" t="s">
        <v>1114</v>
      </c>
      <c r="X15" s="509"/>
      <c r="Y15" s="509"/>
      <c r="Z15" s="417">
        <v>11</v>
      </c>
      <c r="AA15" s="497" t="s">
        <v>0</v>
      </c>
      <c r="AB15" s="645"/>
      <c r="AC15" s="418"/>
      <c r="AD15" s="418"/>
      <c r="AE15" s="413">
        <v>11</v>
      </c>
      <c r="AF15" s="389" t="s">
        <v>17</v>
      </c>
      <c r="AG15" s="633" t="s">
        <v>1106</v>
      </c>
      <c r="AH15" s="416" t="s">
        <v>748</v>
      </c>
      <c r="AI15" s="411" t="s">
        <v>748</v>
      </c>
      <c r="AJ15" s="413">
        <v>11</v>
      </c>
      <c r="AK15" s="498" t="s">
        <v>14</v>
      </c>
      <c r="AL15" s="627"/>
      <c r="AM15" s="411" t="s">
        <v>748</v>
      </c>
      <c r="AN15" s="411" t="s">
        <v>748</v>
      </c>
      <c r="AO15" s="417">
        <v>11</v>
      </c>
      <c r="AP15" s="497" t="s">
        <v>0</v>
      </c>
      <c r="AQ15" s="651"/>
      <c r="AR15" s="418"/>
      <c r="AS15" s="418"/>
      <c r="AT15" s="417">
        <v>11</v>
      </c>
      <c r="AU15" s="497" t="s">
        <v>12</v>
      </c>
      <c r="AV15" s="638"/>
      <c r="AW15" s="418"/>
      <c r="AX15" s="418"/>
      <c r="AY15" s="417">
        <v>11</v>
      </c>
      <c r="AZ15" s="510" t="s">
        <v>15</v>
      </c>
      <c r="BA15" s="470" t="s">
        <v>646</v>
      </c>
      <c r="BB15" s="418"/>
      <c r="BC15" s="418"/>
      <c r="BD15" s="417">
        <v>11</v>
      </c>
      <c r="BE15" s="497" t="s">
        <v>15</v>
      </c>
      <c r="BF15" s="689"/>
      <c r="BG15" s="418"/>
      <c r="BH15" s="418"/>
      <c r="BI15" s="361"/>
      <c r="BJ15" s="361"/>
    </row>
    <row r="16" spans="1:62" ht="65.099999999999994" customHeight="1">
      <c r="A16" s="608">
        <v>12</v>
      </c>
      <c r="B16" s="389" t="s">
        <v>17</v>
      </c>
      <c r="C16" s="461" t="s">
        <v>1288</v>
      </c>
      <c r="D16" s="416" t="s">
        <v>748</v>
      </c>
      <c r="E16" s="411" t="s">
        <v>748</v>
      </c>
      <c r="F16" s="413">
        <v>12</v>
      </c>
      <c r="G16" s="389" t="s">
        <v>13</v>
      </c>
      <c r="H16" s="473" t="s">
        <v>1310</v>
      </c>
      <c r="I16" s="414" t="s">
        <v>757</v>
      </c>
      <c r="J16" s="415" t="s">
        <v>757</v>
      </c>
      <c r="K16" s="417">
        <v>12</v>
      </c>
      <c r="L16" s="497" t="s">
        <v>0</v>
      </c>
      <c r="M16" s="649"/>
      <c r="N16" s="544"/>
      <c r="O16" s="545"/>
      <c r="P16" s="413">
        <v>12</v>
      </c>
      <c r="Q16" s="498" t="s">
        <v>17</v>
      </c>
      <c r="R16" s="479" t="s">
        <v>952</v>
      </c>
      <c r="S16" s="414" t="s">
        <v>748</v>
      </c>
      <c r="T16" s="415" t="s">
        <v>748</v>
      </c>
      <c r="U16" s="506">
        <v>12</v>
      </c>
      <c r="V16" s="497" t="s">
        <v>14</v>
      </c>
      <c r="W16" s="628"/>
      <c r="X16" s="509"/>
      <c r="Y16" s="509"/>
      <c r="Z16" s="417">
        <v>12</v>
      </c>
      <c r="AA16" s="497" t="s">
        <v>16</v>
      </c>
      <c r="AB16" s="543" t="s">
        <v>1086</v>
      </c>
      <c r="AC16" s="418"/>
      <c r="AD16" s="418"/>
      <c r="AE16" s="413">
        <v>12</v>
      </c>
      <c r="AF16" s="389" t="s">
        <v>12</v>
      </c>
      <c r="AG16" s="471" t="s">
        <v>1037</v>
      </c>
      <c r="AH16" s="411" t="s">
        <v>757</v>
      </c>
      <c r="AI16" s="411" t="s">
        <v>757</v>
      </c>
      <c r="AJ16" s="417">
        <v>12</v>
      </c>
      <c r="AK16" s="497" t="s">
        <v>15</v>
      </c>
      <c r="AL16" s="661"/>
      <c r="AM16" s="418"/>
      <c r="AN16" s="418"/>
      <c r="AO16" s="413">
        <v>12</v>
      </c>
      <c r="AP16" s="498" t="s">
        <v>16</v>
      </c>
      <c r="AQ16" s="472" t="s">
        <v>1265</v>
      </c>
      <c r="AR16" s="411" t="s">
        <v>748</v>
      </c>
      <c r="AS16" s="411" t="s">
        <v>748</v>
      </c>
      <c r="AT16" s="417">
        <v>12</v>
      </c>
      <c r="AU16" s="497" t="s">
        <v>13</v>
      </c>
      <c r="AV16" s="470" t="s">
        <v>786</v>
      </c>
      <c r="AW16" s="418"/>
      <c r="AX16" s="418"/>
      <c r="AY16" s="417">
        <v>12</v>
      </c>
      <c r="AZ16" s="497" t="s">
        <v>0</v>
      </c>
      <c r="BA16" s="656"/>
      <c r="BB16" s="418"/>
      <c r="BC16" s="418"/>
      <c r="BD16" s="417">
        <v>12</v>
      </c>
      <c r="BE16" s="497" t="s">
        <v>0</v>
      </c>
      <c r="BF16" s="653"/>
      <c r="BG16" s="418"/>
      <c r="BH16" s="418"/>
      <c r="BI16" s="361"/>
      <c r="BJ16" s="361"/>
    </row>
    <row r="17" spans="1:62" ht="65.099999999999994" customHeight="1">
      <c r="A17" s="608">
        <v>13</v>
      </c>
      <c r="B17" s="389" t="s">
        <v>12</v>
      </c>
      <c r="C17" s="621" t="s">
        <v>1317</v>
      </c>
      <c r="D17" s="416" t="s">
        <v>748</v>
      </c>
      <c r="E17" s="411" t="s">
        <v>748</v>
      </c>
      <c r="F17" s="413">
        <v>13</v>
      </c>
      <c r="G17" s="389" t="s">
        <v>14</v>
      </c>
      <c r="H17" s="473" t="s">
        <v>1141</v>
      </c>
      <c r="I17" s="414" t="s">
        <v>757</v>
      </c>
      <c r="J17" s="415" t="s">
        <v>757</v>
      </c>
      <c r="K17" s="413">
        <v>13</v>
      </c>
      <c r="L17" s="498" t="s">
        <v>16</v>
      </c>
      <c r="M17" s="475" t="s">
        <v>1154</v>
      </c>
      <c r="N17" s="414" t="s">
        <v>748</v>
      </c>
      <c r="O17" s="710" t="s">
        <v>1327</v>
      </c>
      <c r="P17" s="413">
        <v>13</v>
      </c>
      <c r="Q17" s="498" t="s">
        <v>12</v>
      </c>
      <c r="R17" s="629" t="s">
        <v>1082</v>
      </c>
      <c r="S17" s="414" t="s">
        <v>748</v>
      </c>
      <c r="T17" s="415" t="s">
        <v>748</v>
      </c>
      <c r="U17" s="506">
        <v>13</v>
      </c>
      <c r="V17" s="497" t="s">
        <v>15</v>
      </c>
      <c r="W17" s="628"/>
      <c r="X17" s="509"/>
      <c r="Y17" s="509"/>
      <c r="Z17" s="413">
        <v>13</v>
      </c>
      <c r="AA17" s="498" t="s">
        <v>17</v>
      </c>
      <c r="AB17" s="472" t="s">
        <v>1184</v>
      </c>
      <c r="AC17" s="411" t="s">
        <v>748</v>
      </c>
      <c r="AD17" s="411" t="s">
        <v>748</v>
      </c>
      <c r="AE17" s="413">
        <v>13</v>
      </c>
      <c r="AF17" s="389" t="s">
        <v>13</v>
      </c>
      <c r="AG17" s="627" t="s">
        <v>1133</v>
      </c>
      <c r="AH17" s="411" t="s">
        <v>757</v>
      </c>
      <c r="AI17" s="411" t="s">
        <v>757</v>
      </c>
      <c r="AJ17" s="417">
        <v>13</v>
      </c>
      <c r="AK17" s="497" t="s">
        <v>0</v>
      </c>
      <c r="AL17" s="634"/>
      <c r="AM17" s="418"/>
      <c r="AN17" s="418"/>
      <c r="AO17" s="413">
        <v>13</v>
      </c>
      <c r="AP17" s="498" t="s">
        <v>17</v>
      </c>
      <c r="AQ17" s="627"/>
      <c r="AR17" s="411" t="s">
        <v>748</v>
      </c>
      <c r="AS17" s="570" t="s">
        <v>748</v>
      </c>
      <c r="AT17" s="413">
        <v>13</v>
      </c>
      <c r="AU17" s="498" t="s">
        <v>14</v>
      </c>
      <c r="AV17" s="633" t="s">
        <v>1266</v>
      </c>
      <c r="AW17" s="570" t="s">
        <v>748</v>
      </c>
      <c r="AX17" s="570" t="s">
        <v>748</v>
      </c>
      <c r="AY17" s="413">
        <v>13</v>
      </c>
      <c r="AZ17" s="389" t="s">
        <v>16</v>
      </c>
      <c r="BA17" s="476" t="s">
        <v>1115</v>
      </c>
      <c r="BB17" s="411" t="s">
        <v>748</v>
      </c>
      <c r="BC17" s="411" t="s">
        <v>748</v>
      </c>
      <c r="BD17" s="413">
        <v>13</v>
      </c>
      <c r="BE17" s="498" t="s">
        <v>16</v>
      </c>
      <c r="BF17" s="473" t="s">
        <v>1059</v>
      </c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14</v>
      </c>
      <c r="B18" s="389" t="s">
        <v>13</v>
      </c>
      <c r="C18" s="706" t="s">
        <v>1277</v>
      </c>
      <c r="D18" s="416" t="s">
        <v>748</v>
      </c>
      <c r="E18" s="411" t="s">
        <v>748</v>
      </c>
      <c r="F18" s="417">
        <v>14</v>
      </c>
      <c r="G18" s="510" t="s">
        <v>15</v>
      </c>
      <c r="H18" s="640"/>
      <c r="I18" s="544"/>
      <c r="J18" s="545"/>
      <c r="K18" s="413">
        <v>14</v>
      </c>
      <c r="L18" s="498" t="s">
        <v>17</v>
      </c>
      <c r="M18" s="476" t="s">
        <v>1308</v>
      </c>
      <c r="N18" s="414" t="s">
        <v>748</v>
      </c>
      <c r="O18" s="415" t="s">
        <v>748</v>
      </c>
      <c r="P18" s="413">
        <v>14</v>
      </c>
      <c r="Q18" s="498" t="s">
        <v>13</v>
      </c>
      <c r="R18" s="627" t="s">
        <v>1161</v>
      </c>
      <c r="S18" s="411" t="s">
        <v>748</v>
      </c>
      <c r="T18" s="411" t="s">
        <v>748</v>
      </c>
      <c r="U18" s="506">
        <v>14</v>
      </c>
      <c r="V18" s="497" t="s">
        <v>0</v>
      </c>
      <c r="W18" s="628"/>
      <c r="X18" s="509"/>
      <c r="Y18" s="509"/>
      <c r="Z18" s="413">
        <v>14</v>
      </c>
      <c r="AA18" s="498" t="s">
        <v>12</v>
      </c>
      <c r="AB18" s="692" t="s">
        <v>1170</v>
      </c>
      <c r="AC18" s="411" t="s">
        <v>748</v>
      </c>
      <c r="AD18" s="411" t="s">
        <v>748</v>
      </c>
      <c r="AE18" s="413">
        <v>14</v>
      </c>
      <c r="AF18" s="389" t="s">
        <v>14</v>
      </c>
      <c r="AG18" s="473" t="s">
        <v>1313</v>
      </c>
      <c r="AH18" s="411" t="s">
        <v>757</v>
      </c>
      <c r="AI18" s="411"/>
      <c r="AJ18" s="413">
        <v>14</v>
      </c>
      <c r="AK18" s="498" t="s">
        <v>16</v>
      </c>
      <c r="AL18" s="471" t="s">
        <v>1263</v>
      </c>
      <c r="AM18" s="411" t="s">
        <v>748</v>
      </c>
      <c r="AN18" s="411" t="s">
        <v>748</v>
      </c>
      <c r="AO18" s="413">
        <v>14</v>
      </c>
      <c r="AP18" s="498" t="s">
        <v>12</v>
      </c>
      <c r="AQ18" s="475" t="s">
        <v>1136</v>
      </c>
      <c r="AR18" s="411" t="s">
        <v>748</v>
      </c>
      <c r="AS18" s="411" t="s">
        <v>748</v>
      </c>
      <c r="AT18" s="417">
        <v>14</v>
      </c>
      <c r="AU18" s="497" t="s">
        <v>15</v>
      </c>
      <c r="AV18" s="638"/>
      <c r="AW18" s="418"/>
      <c r="AX18" s="418"/>
      <c r="AY18" s="413">
        <v>14</v>
      </c>
      <c r="AZ18" s="498" t="s">
        <v>17</v>
      </c>
      <c r="BA18" s="476" t="s">
        <v>1300</v>
      </c>
      <c r="BB18" s="411" t="s">
        <v>748</v>
      </c>
      <c r="BC18" s="411" t="s">
        <v>748</v>
      </c>
      <c r="BD18" s="413">
        <v>14</v>
      </c>
      <c r="BE18" s="498" t="s">
        <v>17</v>
      </c>
      <c r="BF18" s="627"/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8">
        <v>15</v>
      </c>
      <c r="B19" s="389" t="s">
        <v>14</v>
      </c>
      <c r="C19" s="505" t="s">
        <v>1071</v>
      </c>
      <c r="D19" s="416" t="s">
        <v>748</v>
      </c>
      <c r="E19" s="411" t="s">
        <v>748</v>
      </c>
      <c r="F19" s="417">
        <v>15</v>
      </c>
      <c r="G19" s="510" t="s">
        <v>0</v>
      </c>
      <c r="H19" s="552" t="s">
        <v>1293</v>
      </c>
      <c r="I19" s="544"/>
      <c r="J19" s="545"/>
      <c r="K19" s="413">
        <v>15</v>
      </c>
      <c r="L19" s="498" t="s">
        <v>12</v>
      </c>
      <c r="M19" s="473" t="s">
        <v>1116</v>
      </c>
      <c r="N19" s="414" t="s">
        <v>748</v>
      </c>
      <c r="O19" s="415" t="s">
        <v>748</v>
      </c>
      <c r="P19" s="413">
        <v>15</v>
      </c>
      <c r="Q19" s="498" t="s">
        <v>14</v>
      </c>
      <c r="R19" s="682" t="s">
        <v>1162</v>
      </c>
      <c r="S19" s="411" t="s">
        <v>748</v>
      </c>
      <c r="T19" s="411" t="s">
        <v>748</v>
      </c>
      <c r="U19" s="417">
        <v>15</v>
      </c>
      <c r="V19" s="497" t="s">
        <v>16</v>
      </c>
      <c r="W19" s="508" t="s">
        <v>1083</v>
      </c>
      <c r="X19" s="418"/>
      <c r="Y19" s="418"/>
      <c r="Z19" s="413">
        <v>15</v>
      </c>
      <c r="AA19" s="498" t="s">
        <v>13</v>
      </c>
      <c r="AB19" s="473" t="s">
        <v>1272</v>
      </c>
      <c r="AC19" s="411" t="s">
        <v>748</v>
      </c>
      <c r="AD19" s="411" t="s">
        <v>748</v>
      </c>
      <c r="AE19" s="417">
        <v>15</v>
      </c>
      <c r="AF19" s="510" t="s">
        <v>15</v>
      </c>
      <c r="AG19" s="560" t="s">
        <v>1255</v>
      </c>
      <c r="AH19" s="418"/>
      <c r="AI19" s="418"/>
      <c r="AJ19" s="413">
        <v>15</v>
      </c>
      <c r="AK19" s="498" t="s">
        <v>17</v>
      </c>
      <c r="AL19" s="472" t="s">
        <v>1153</v>
      </c>
      <c r="AM19" s="411" t="s">
        <v>748</v>
      </c>
      <c r="AN19" s="411" t="s">
        <v>748</v>
      </c>
      <c r="AO19" s="413">
        <v>15</v>
      </c>
      <c r="AP19" s="498" t="s">
        <v>13</v>
      </c>
      <c r="AQ19" s="473" t="s">
        <v>1135</v>
      </c>
      <c r="AR19" s="411" t="s">
        <v>748</v>
      </c>
      <c r="AS19" s="411" t="s">
        <v>748</v>
      </c>
      <c r="AT19" s="417">
        <v>15</v>
      </c>
      <c r="AU19" s="497" t="s">
        <v>0</v>
      </c>
      <c r="AV19" s="638"/>
      <c r="AW19" s="418"/>
      <c r="AX19" s="418"/>
      <c r="AY19" s="413">
        <v>15</v>
      </c>
      <c r="AZ19" s="389" t="s">
        <v>12</v>
      </c>
      <c r="BA19" s="675" t="s">
        <v>1095</v>
      </c>
      <c r="BB19" s="411" t="s">
        <v>748</v>
      </c>
      <c r="BC19" s="411" t="s">
        <v>748</v>
      </c>
      <c r="BD19" s="413">
        <v>15</v>
      </c>
      <c r="BE19" s="498" t="s">
        <v>12</v>
      </c>
      <c r="BF19" s="627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6">
        <v>16</v>
      </c>
      <c r="B20" s="510" t="s">
        <v>15</v>
      </c>
      <c r="C20" s="634"/>
      <c r="D20" s="511"/>
      <c r="E20" s="418"/>
      <c r="F20" s="413">
        <v>16</v>
      </c>
      <c r="G20" s="389" t="s">
        <v>16</v>
      </c>
      <c r="H20" s="678" t="s">
        <v>1181</v>
      </c>
      <c r="I20" s="414" t="s">
        <v>1322</v>
      </c>
      <c r="J20" s="415" t="s">
        <v>1322</v>
      </c>
      <c r="K20" s="413">
        <v>16</v>
      </c>
      <c r="L20" s="498" t="s">
        <v>13</v>
      </c>
      <c r="M20" s="707" t="s">
        <v>1309</v>
      </c>
      <c r="N20" s="414" t="s">
        <v>748</v>
      </c>
      <c r="O20" s="415" t="s">
        <v>748</v>
      </c>
      <c r="P20" s="417">
        <v>16</v>
      </c>
      <c r="Q20" s="497" t="s">
        <v>15</v>
      </c>
      <c r="R20" s="535" t="s">
        <v>1081</v>
      </c>
      <c r="S20" s="418"/>
      <c r="T20" s="418"/>
      <c r="U20" s="417">
        <v>16</v>
      </c>
      <c r="V20" s="497" t="s">
        <v>17</v>
      </c>
      <c r="W20" s="470" t="s">
        <v>777</v>
      </c>
      <c r="X20" s="418"/>
      <c r="Y20" s="418"/>
      <c r="Z20" s="413">
        <v>16</v>
      </c>
      <c r="AA20" s="498" t="s">
        <v>14</v>
      </c>
      <c r="AB20" s="473" t="s">
        <v>856</v>
      </c>
      <c r="AC20" s="411" t="s">
        <v>748</v>
      </c>
      <c r="AD20" s="411" t="s">
        <v>748</v>
      </c>
      <c r="AE20" s="417">
        <v>16</v>
      </c>
      <c r="AF20" s="510" t="s">
        <v>0</v>
      </c>
      <c r="AG20" s="560" t="s">
        <v>1255</v>
      </c>
      <c r="AH20" s="418"/>
      <c r="AI20" s="418"/>
      <c r="AJ20" s="413">
        <v>16</v>
      </c>
      <c r="AK20" s="498" t="s">
        <v>12</v>
      </c>
      <c r="AL20" s="631" t="s">
        <v>1258</v>
      </c>
      <c r="AM20" s="411" t="s">
        <v>748</v>
      </c>
      <c r="AN20" s="411" t="s">
        <v>748</v>
      </c>
      <c r="AO20" s="413">
        <v>16</v>
      </c>
      <c r="AP20" s="498" t="s">
        <v>14</v>
      </c>
      <c r="AQ20" s="473" t="s">
        <v>1173</v>
      </c>
      <c r="AR20" s="411" t="s">
        <v>748</v>
      </c>
      <c r="AS20" s="411" t="s">
        <v>748</v>
      </c>
      <c r="AT20" s="413">
        <v>16</v>
      </c>
      <c r="AU20" s="498" t="s">
        <v>16</v>
      </c>
      <c r="AV20" s="671" t="s">
        <v>1267</v>
      </c>
      <c r="AW20" s="416" t="s">
        <v>748</v>
      </c>
      <c r="AX20" s="411" t="s">
        <v>748</v>
      </c>
      <c r="AY20" s="413">
        <v>16</v>
      </c>
      <c r="AZ20" s="498" t="s">
        <v>13</v>
      </c>
      <c r="BA20" s="633" t="s">
        <v>1321</v>
      </c>
      <c r="BB20" s="411" t="s">
        <v>748</v>
      </c>
      <c r="BC20" s="411" t="s">
        <v>748</v>
      </c>
      <c r="BD20" s="413">
        <v>16</v>
      </c>
      <c r="BE20" s="498" t="s">
        <v>13</v>
      </c>
      <c r="BF20" s="627"/>
      <c r="BG20" s="411" t="s">
        <v>748</v>
      </c>
      <c r="BH20" s="411" t="s">
        <v>748</v>
      </c>
      <c r="BI20" s="361"/>
      <c r="BJ20" s="361"/>
    </row>
    <row r="21" spans="1:62" ht="65.099999999999994" customHeight="1">
      <c r="A21" s="606">
        <v>17</v>
      </c>
      <c r="B21" s="510" t="s">
        <v>0</v>
      </c>
      <c r="C21" s="635"/>
      <c r="D21" s="511"/>
      <c r="E21" s="418"/>
      <c r="F21" s="413">
        <v>17</v>
      </c>
      <c r="G21" s="389" t="s">
        <v>17</v>
      </c>
      <c r="H21" s="505" t="s">
        <v>1289</v>
      </c>
      <c r="I21" s="414" t="s">
        <v>748</v>
      </c>
      <c r="J21" s="415" t="s">
        <v>748</v>
      </c>
      <c r="K21" s="413">
        <v>17</v>
      </c>
      <c r="L21" s="498" t="s">
        <v>14</v>
      </c>
      <c r="M21" s="473" t="s">
        <v>899</v>
      </c>
      <c r="N21" s="414" t="s">
        <v>748</v>
      </c>
      <c r="O21" s="415" t="s">
        <v>748</v>
      </c>
      <c r="P21" s="417">
        <v>17</v>
      </c>
      <c r="Q21" s="497" t="s">
        <v>0</v>
      </c>
      <c r="R21" s="560" t="s">
        <v>1081</v>
      </c>
      <c r="S21" s="563"/>
      <c r="T21" s="564"/>
      <c r="U21" s="506">
        <v>17</v>
      </c>
      <c r="V21" s="497" t="s">
        <v>12</v>
      </c>
      <c r="W21" s="508"/>
      <c r="X21" s="509"/>
      <c r="Y21" s="509"/>
      <c r="Z21" s="417">
        <v>17</v>
      </c>
      <c r="AA21" s="497" t="s">
        <v>15</v>
      </c>
      <c r="AB21" s="638"/>
      <c r="AC21" s="418"/>
      <c r="AD21" s="418"/>
      <c r="AE21" s="413">
        <v>17</v>
      </c>
      <c r="AF21" s="389" t="s">
        <v>16</v>
      </c>
      <c r="AG21" s="472" t="s">
        <v>862</v>
      </c>
      <c r="AH21" s="411" t="s">
        <v>748</v>
      </c>
      <c r="AI21" s="411" t="s">
        <v>748</v>
      </c>
      <c r="AJ21" s="413">
        <v>17</v>
      </c>
      <c r="AK21" s="498" t="s">
        <v>13</v>
      </c>
      <c r="AL21" s="627"/>
      <c r="AM21" s="411" t="s">
        <v>748</v>
      </c>
      <c r="AN21" s="411" t="s">
        <v>748</v>
      </c>
      <c r="AO21" s="417">
        <v>17</v>
      </c>
      <c r="AP21" s="497" t="s">
        <v>15</v>
      </c>
      <c r="AQ21" s="638"/>
      <c r="AR21" s="418"/>
      <c r="AS21" s="418"/>
      <c r="AT21" s="413">
        <v>17</v>
      </c>
      <c r="AU21" s="498" t="s">
        <v>17</v>
      </c>
      <c r="AV21" s="475" t="s">
        <v>1246</v>
      </c>
      <c r="AW21" s="416" t="s">
        <v>748</v>
      </c>
      <c r="AX21" s="411" t="s">
        <v>748</v>
      </c>
      <c r="AY21" s="413">
        <v>17</v>
      </c>
      <c r="AZ21" s="389" t="s">
        <v>14</v>
      </c>
      <c r="BA21" s="473" t="s">
        <v>1151</v>
      </c>
      <c r="BB21" s="411" t="s">
        <v>748</v>
      </c>
      <c r="BC21" s="411" t="s">
        <v>748</v>
      </c>
      <c r="BD21" s="413">
        <v>17</v>
      </c>
      <c r="BE21" s="498" t="s">
        <v>14</v>
      </c>
      <c r="BF21" s="473" t="s">
        <v>1098</v>
      </c>
      <c r="BG21" s="411" t="s">
        <v>748</v>
      </c>
      <c r="BH21" s="411"/>
      <c r="BI21" s="361"/>
      <c r="BJ21" s="361"/>
    </row>
    <row r="22" spans="1:62" ht="65.099999999999994" customHeight="1">
      <c r="A22" s="608">
        <v>18</v>
      </c>
      <c r="B22" s="389" t="s">
        <v>16</v>
      </c>
      <c r="C22" s="673" t="s">
        <v>1189</v>
      </c>
      <c r="D22" s="416" t="s">
        <v>748</v>
      </c>
      <c r="E22" s="411" t="s">
        <v>748</v>
      </c>
      <c r="F22" s="413">
        <v>18</v>
      </c>
      <c r="G22" s="389" t="s">
        <v>12</v>
      </c>
      <c r="H22" s="473" t="s">
        <v>1260</v>
      </c>
      <c r="I22" s="416" t="s">
        <v>748</v>
      </c>
      <c r="J22" s="416" t="s">
        <v>748</v>
      </c>
      <c r="K22" s="417">
        <v>18</v>
      </c>
      <c r="L22" s="497" t="s">
        <v>15</v>
      </c>
      <c r="M22" s="641"/>
      <c r="N22" s="544"/>
      <c r="O22" s="545"/>
      <c r="P22" s="417">
        <v>18</v>
      </c>
      <c r="Q22" s="497" t="s">
        <v>16</v>
      </c>
      <c r="R22" s="474" t="s">
        <v>438</v>
      </c>
      <c r="S22" s="565"/>
      <c r="T22" s="566"/>
      <c r="U22" s="506">
        <v>18</v>
      </c>
      <c r="V22" s="497" t="s">
        <v>13</v>
      </c>
      <c r="W22" s="508"/>
      <c r="X22" s="509"/>
      <c r="Y22" s="509"/>
      <c r="Z22" s="417">
        <v>18</v>
      </c>
      <c r="AA22" s="497" t="s">
        <v>0</v>
      </c>
      <c r="AB22" s="638"/>
      <c r="AC22" s="418"/>
      <c r="AD22" s="418"/>
      <c r="AE22" s="413">
        <v>18</v>
      </c>
      <c r="AF22" s="389" t="s">
        <v>17</v>
      </c>
      <c r="AG22" s="675" t="s">
        <v>1038</v>
      </c>
      <c r="AH22" s="411" t="s">
        <v>748</v>
      </c>
      <c r="AI22" s="411" t="s">
        <v>748</v>
      </c>
      <c r="AJ22" s="413">
        <v>18</v>
      </c>
      <c r="AK22" s="498" t="s">
        <v>14</v>
      </c>
      <c r="AL22" s="473" t="s">
        <v>1132</v>
      </c>
      <c r="AM22" s="411" t="s">
        <v>748</v>
      </c>
      <c r="AN22" s="411" t="s">
        <v>748</v>
      </c>
      <c r="AO22" s="417">
        <v>18</v>
      </c>
      <c r="AP22" s="497" t="s">
        <v>0</v>
      </c>
      <c r="AQ22" s="665"/>
      <c r="AR22" s="418"/>
      <c r="AS22" s="418"/>
      <c r="AT22" s="413">
        <v>18</v>
      </c>
      <c r="AU22" s="498" t="s">
        <v>12</v>
      </c>
      <c r="AV22" s="475" t="s">
        <v>1259</v>
      </c>
      <c r="AW22" s="416" t="s">
        <v>748</v>
      </c>
      <c r="AX22" s="411" t="s">
        <v>748</v>
      </c>
      <c r="AY22" s="417">
        <v>18</v>
      </c>
      <c r="AZ22" s="497" t="s">
        <v>15</v>
      </c>
      <c r="BA22" s="651"/>
      <c r="BB22" s="418"/>
      <c r="BC22" s="418"/>
      <c r="BD22" s="417">
        <v>18</v>
      </c>
      <c r="BE22" s="497" t="s">
        <v>15</v>
      </c>
      <c r="BF22" s="664"/>
      <c r="BG22" s="418"/>
      <c r="BH22" s="418"/>
      <c r="BI22" s="361"/>
      <c r="BJ22" s="361"/>
    </row>
    <row r="23" spans="1:62" ht="65.099999999999994" customHeight="1">
      <c r="A23" s="608">
        <v>19</v>
      </c>
      <c r="B23" s="389" t="s">
        <v>17</v>
      </c>
      <c r="C23" s="530" t="s">
        <v>1122</v>
      </c>
      <c r="D23" s="416" t="s">
        <v>748</v>
      </c>
      <c r="E23" s="411" t="s">
        <v>748</v>
      </c>
      <c r="F23" s="413">
        <v>19</v>
      </c>
      <c r="G23" s="389" t="s">
        <v>13</v>
      </c>
      <c r="H23" s="633" t="s">
        <v>1311</v>
      </c>
      <c r="I23" s="416" t="s">
        <v>748</v>
      </c>
      <c r="J23" s="416" t="s">
        <v>748</v>
      </c>
      <c r="K23" s="417">
        <v>19</v>
      </c>
      <c r="L23" s="497" t="s">
        <v>0</v>
      </c>
      <c r="M23" s="634"/>
      <c r="N23" s="544"/>
      <c r="O23" s="545"/>
      <c r="P23" s="413">
        <v>19</v>
      </c>
      <c r="Q23" s="498" t="s">
        <v>17</v>
      </c>
      <c r="R23" s="476" t="s">
        <v>1167</v>
      </c>
      <c r="S23" s="414" t="s">
        <v>748</v>
      </c>
      <c r="T23" s="415" t="s">
        <v>748</v>
      </c>
      <c r="U23" s="506">
        <v>19</v>
      </c>
      <c r="V23" s="497" t="s">
        <v>14</v>
      </c>
      <c r="W23" s="508"/>
      <c r="X23" s="509"/>
      <c r="Y23" s="509"/>
      <c r="Z23" s="417">
        <v>19</v>
      </c>
      <c r="AA23" s="497" t="s">
        <v>16</v>
      </c>
      <c r="AB23" s="543" t="s">
        <v>1062</v>
      </c>
      <c r="AC23" s="418"/>
      <c r="AD23" s="418"/>
      <c r="AE23" s="417">
        <v>19</v>
      </c>
      <c r="AF23" s="510" t="s">
        <v>12</v>
      </c>
      <c r="AG23" s="701" t="s">
        <v>1314</v>
      </c>
      <c r="AH23" s="418"/>
      <c r="AI23" s="418"/>
      <c r="AJ23" s="417">
        <v>19</v>
      </c>
      <c r="AK23" s="497" t="s">
        <v>15</v>
      </c>
      <c r="AL23" s="641"/>
      <c r="AM23" s="418"/>
      <c r="AN23" s="418"/>
      <c r="AO23" s="413">
        <v>19</v>
      </c>
      <c r="AP23" s="498" t="s">
        <v>16</v>
      </c>
      <c r="AQ23" s="472" t="s">
        <v>1171</v>
      </c>
      <c r="AR23" s="411" t="s">
        <v>748</v>
      </c>
      <c r="AS23" s="411" t="s">
        <v>748</v>
      </c>
      <c r="AT23" s="413">
        <v>19</v>
      </c>
      <c r="AU23" s="498" t="s">
        <v>13</v>
      </c>
      <c r="AV23" s="627"/>
      <c r="AW23" s="416" t="s">
        <v>748</v>
      </c>
      <c r="AX23" s="411" t="s">
        <v>748</v>
      </c>
      <c r="AY23" s="417">
        <v>19</v>
      </c>
      <c r="AZ23" s="510" t="s">
        <v>0</v>
      </c>
      <c r="BA23" s="651"/>
      <c r="BB23" s="418"/>
      <c r="BC23" s="418"/>
      <c r="BD23" s="417">
        <v>19</v>
      </c>
      <c r="BE23" s="497" t="s">
        <v>0</v>
      </c>
      <c r="BF23" s="638"/>
      <c r="BG23" s="418"/>
      <c r="BH23" s="418"/>
      <c r="BI23" s="361"/>
      <c r="BJ23" s="361"/>
    </row>
    <row r="24" spans="1:62" ht="65.099999999999994" customHeight="1">
      <c r="A24" s="608">
        <v>20</v>
      </c>
      <c r="B24" s="389" t="s">
        <v>12</v>
      </c>
      <c r="C24" s="682" t="s">
        <v>1333</v>
      </c>
      <c r="D24" s="416" t="s">
        <v>748</v>
      </c>
      <c r="E24" s="411" t="s">
        <v>748</v>
      </c>
      <c r="F24" s="413">
        <v>20</v>
      </c>
      <c r="G24" s="389" t="s">
        <v>14</v>
      </c>
      <c r="H24" s="683" t="s">
        <v>1158</v>
      </c>
      <c r="I24" s="416" t="s">
        <v>748</v>
      </c>
      <c r="J24" s="709" t="s">
        <v>1323</v>
      </c>
      <c r="K24" s="413">
        <v>20</v>
      </c>
      <c r="L24" s="498" t="s">
        <v>16</v>
      </c>
      <c r="M24" s="644" t="s">
        <v>1242</v>
      </c>
      <c r="N24" s="414" t="s">
        <v>748</v>
      </c>
      <c r="O24" s="415" t="s">
        <v>748</v>
      </c>
      <c r="P24" s="413">
        <v>20</v>
      </c>
      <c r="Q24" s="498" t="s">
        <v>12</v>
      </c>
      <c r="R24" s="472" t="s">
        <v>1155</v>
      </c>
      <c r="S24" s="414" t="s">
        <v>748</v>
      </c>
      <c r="T24" s="415" t="s">
        <v>748</v>
      </c>
      <c r="U24" s="417">
        <v>20</v>
      </c>
      <c r="V24" s="497" t="s">
        <v>15</v>
      </c>
      <c r="W24" s="638"/>
      <c r="X24" s="418"/>
      <c r="Y24" s="418"/>
      <c r="Z24" s="413">
        <v>20</v>
      </c>
      <c r="AA24" s="498" t="s">
        <v>17</v>
      </c>
      <c r="AB24" s="683" t="s">
        <v>1169</v>
      </c>
      <c r="AC24" s="411" t="s">
        <v>748</v>
      </c>
      <c r="AD24" s="411" t="s">
        <v>748</v>
      </c>
      <c r="AE24" s="413">
        <v>20</v>
      </c>
      <c r="AF24" s="389" t="s">
        <v>13</v>
      </c>
      <c r="AG24" s="473" t="s">
        <v>1315</v>
      </c>
      <c r="AH24" s="411" t="s">
        <v>748</v>
      </c>
      <c r="AI24" s="411" t="s">
        <v>748</v>
      </c>
      <c r="AJ24" s="417">
        <v>20</v>
      </c>
      <c r="AK24" s="497" t="s">
        <v>0</v>
      </c>
      <c r="AL24" s="470" t="s">
        <v>647</v>
      </c>
      <c r="AM24" s="418"/>
      <c r="AN24" s="418"/>
      <c r="AO24" s="413">
        <v>20</v>
      </c>
      <c r="AP24" s="498" t="s">
        <v>17</v>
      </c>
      <c r="AQ24" s="532" t="s">
        <v>1137</v>
      </c>
      <c r="AR24" s="411" t="s">
        <v>748</v>
      </c>
      <c r="AS24" s="411" t="s">
        <v>748</v>
      </c>
      <c r="AT24" s="413">
        <v>20</v>
      </c>
      <c r="AU24" s="498" t="s">
        <v>14</v>
      </c>
      <c r="AV24" s="473" t="s">
        <v>1130</v>
      </c>
      <c r="AW24" s="416" t="s">
        <v>748</v>
      </c>
      <c r="AX24" s="411" t="s">
        <v>748</v>
      </c>
      <c r="AY24" s="413">
        <v>20</v>
      </c>
      <c r="AZ24" s="498" t="s">
        <v>16</v>
      </c>
      <c r="BA24" s="567" t="s">
        <v>1172</v>
      </c>
      <c r="BB24" s="411" t="s">
        <v>748</v>
      </c>
      <c r="BC24" s="411" t="s">
        <v>748</v>
      </c>
      <c r="BD24" s="413">
        <v>20</v>
      </c>
      <c r="BE24" s="498" t="s">
        <v>16</v>
      </c>
      <c r="BF24" s="682" t="s">
        <v>1174</v>
      </c>
      <c r="BG24" s="411" t="s">
        <v>748</v>
      </c>
      <c r="BH24" s="411" t="s">
        <v>748</v>
      </c>
      <c r="BI24" s="361"/>
      <c r="BJ24" s="361"/>
    </row>
    <row r="25" spans="1:62" ht="65.099999999999994" customHeight="1">
      <c r="A25" s="608">
        <v>21</v>
      </c>
      <c r="B25" s="389" t="s">
        <v>13</v>
      </c>
      <c r="C25" s="473" t="s">
        <v>1248</v>
      </c>
      <c r="D25" s="416" t="s">
        <v>748</v>
      </c>
      <c r="E25" s="411" t="s">
        <v>748</v>
      </c>
      <c r="F25" s="417">
        <v>21</v>
      </c>
      <c r="G25" s="510" t="s">
        <v>15</v>
      </c>
      <c r="H25" s="641"/>
      <c r="I25" s="511"/>
      <c r="J25" s="545"/>
      <c r="K25" s="413">
        <v>21</v>
      </c>
      <c r="L25" s="498" t="s">
        <v>17</v>
      </c>
      <c r="M25" s="460" t="s">
        <v>1261</v>
      </c>
      <c r="N25" s="414" t="s">
        <v>748</v>
      </c>
      <c r="O25" s="415" t="s">
        <v>748</v>
      </c>
      <c r="P25" s="413">
        <v>21</v>
      </c>
      <c r="Q25" s="498" t="s">
        <v>13</v>
      </c>
      <c r="R25" s="643"/>
      <c r="S25" s="411" t="s">
        <v>748</v>
      </c>
      <c r="T25" s="411" t="s">
        <v>748</v>
      </c>
      <c r="U25" s="417">
        <v>21</v>
      </c>
      <c r="V25" s="497" t="s">
        <v>0</v>
      </c>
      <c r="W25" s="652"/>
      <c r="X25" s="511"/>
      <c r="Y25" s="418"/>
      <c r="Z25" s="413">
        <v>21</v>
      </c>
      <c r="AA25" s="498" t="s">
        <v>12</v>
      </c>
      <c r="AB25" s="476" t="s">
        <v>1117</v>
      </c>
      <c r="AC25" s="411" t="s">
        <v>748</v>
      </c>
      <c r="AD25" s="411" t="s">
        <v>748</v>
      </c>
      <c r="AE25" s="413">
        <v>21</v>
      </c>
      <c r="AF25" s="389" t="s">
        <v>14</v>
      </c>
      <c r="AG25" s="627" t="s">
        <v>1118</v>
      </c>
      <c r="AH25" s="411" t="s">
        <v>748</v>
      </c>
      <c r="AI25" s="411" t="s">
        <v>748</v>
      </c>
      <c r="AJ25" s="413">
        <v>21</v>
      </c>
      <c r="AK25" s="498" t="s">
        <v>16</v>
      </c>
      <c r="AL25" s="683" t="s">
        <v>1182</v>
      </c>
      <c r="AM25" s="411" t="s">
        <v>748</v>
      </c>
      <c r="AN25" s="411" t="s">
        <v>748</v>
      </c>
      <c r="AO25" s="413">
        <v>21</v>
      </c>
      <c r="AP25" s="498" t="s">
        <v>12</v>
      </c>
      <c r="AQ25" s="666"/>
      <c r="AR25" s="411" t="s">
        <v>748</v>
      </c>
      <c r="AS25" s="411" t="s">
        <v>748</v>
      </c>
      <c r="AT25" s="417">
        <v>21</v>
      </c>
      <c r="AU25" s="497" t="s">
        <v>15</v>
      </c>
      <c r="AV25" s="653"/>
      <c r="AW25" s="418"/>
      <c r="AX25" s="418"/>
      <c r="AY25" s="413">
        <v>21</v>
      </c>
      <c r="AZ25" s="389" t="s">
        <v>17</v>
      </c>
      <c r="BA25" s="631" t="s">
        <v>1078</v>
      </c>
      <c r="BB25" s="411" t="s">
        <v>748</v>
      </c>
      <c r="BC25" s="411" t="s">
        <v>748</v>
      </c>
      <c r="BD25" s="417">
        <v>21</v>
      </c>
      <c r="BE25" s="497" t="s">
        <v>17</v>
      </c>
      <c r="BF25" s="470" t="s">
        <v>765</v>
      </c>
      <c r="BG25" s="418"/>
      <c r="BH25" s="418"/>
      <c r="BI25" s="361"/>
      <c r="BJ25" s="361"/>
    </row>
    <row r="26" spans="1:62" ht="65.099999999999994" customHeight="1">
      <c r="A26" s="608">
        <v>22</v>
      </c>
      <c r="B26" s="389" t="s">
        <v>14</v>
      </c>
      <c r="C26" s="473" t="s">
        <v>1072</v>
      </c>
      <c r="D26" s="416" t="s">
        <v>748</v>
      </c>
      <c r="E26" s="411" t="s">
        <v>748</v>
      </c>
      <c r="F26" s="417">
        <v>22</v>
      </c>
      <c r="G26" s="510" t="s">
        <v>0</v>
      </c>
      <c r="H26" s="642"/>
      <c r="I26" s="544"/>
      <c r="J26" s="545"/>
      <c r="K26" s="413">
        <v>22</v>
      </c>
      <c r="L26" s="498" t="s">
        <v>12</v>
      </c>
      <c r="M26" s="505" t="s">
        <v>1271</v>
      </c>
      <c r="N26" s="414" t="s">
        <v>748</v>
      </c>
      <c r="O26" s="415" t="s">
        <v>748</v>
      </c>
      <c r="P26" s="413">
        <v>22</v>
      </c>
      <c r="Q26" s="498" t="s">
        <v>14</v>
      </c>
      <c r="R26" s="477" t="s">
        <v>1061</v>
      </c>
      <c r="S26" s="411" t="s">
        <v>748</v>
      </c>
      <c r="T26" s="411" t="s">
        <v>748</v>
      </c>
      <c r="U26" s="417">
        <v>22</v>
      </c>
      <c r="V26" s="497" t="s">
        <v>16</v>
      </c>
      <c r="W26" s="653"/>
      <c r="X26" s="511"/>
      <c r="Y26" s="418"/>
      <c r="Z26" s="413">
        <v>22</v>
      </c>
      <c r="AA26" s="498" t="s">
        <v>13</v>
      </c>
      <c r="AB26" s="627"/>
      <c r="AC26" s="411" t="s">
        <v>748</v>
      </c>
      <c r="AD26" s="411" t="s">
        <v>748</v>
      </c>
      <c r="AE26" s="417">
        <v>22</v>
      </c>
      <c r="AF26" s="510" t="s">
        <v>15</v>
      </c>
      <c r="AG26" s="474" t="s">
        <v>1112</v>
      </c>
      <c r="AH26" s="418"/>
      <c r="AI26" s="418"/>
      <c r="AJ26" s="568">
        <v>22</v>
      </c>
      <c r="AK26" s="498" t="s">
        <v>17</v>
      </c>
      <c r="AL26" s="618" t="s">
        <v>1119</v>
      </c>
      <c r="AM26" s="570" t="s">
        <v>748</v>
      </c>
      <c r="AN26" s="570" t="s">
        <v>748</v>
      </c>
      <c r="AO26" s="413">
        <v>22</v>
      </c>
      <c r="AP26" s="498" t="s">
        <v>13</v>
      </c>
      <c r="AQ26" s="666"/>
      <c r="AR26" s="411" t="s">
        <v>748</v>
      </c>
      <c r="AS26" s="411" t="s">
        <v>748</v>
      </c>
      <c r="AT26" s="417">
        <v>22</v>
      </c>
      <c r="AU26" s="497" t="s">
        <v>0</v>
      </c>
      <c r="AV26" s="641"/>
      <c r="AW26" s="418"/>
      <c r="AX26" s="418"/>
      <c r="AY26" s="413">
        <v>22</v>
      </c>
      <c r="AZ26" s="498" t="s">
        <v>12</v>
      </c>
      <c r="BA26" s="683" t="s">
        <v>1128</v>
      </c>
      <c r="BB26" s="411" t="s">
        <v>748</v>
      </c>
      <c r="BC26" s="411" t="s">
        <v>748</v>
      </c>
      <c r="BD26" s="413">
        <v>22</v>
      </c>
      <c r="BE26" s="498" t="s">
        <v>12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23</v>
      </c>
      <c r="B27" s="510" t="s">
        <v>15</v>
      </c>
      <c r="C27" s="681"/>
      <c r="D27" s="511"/>
      <c r="E27" s="418"/>
      <c r="F27" s="413">
        <v>23</v>
      </c>
      <c r="G27" s="389" t="s">
        <v>16</v>
      </c>
      <c r="H27" s="554" t="s">
        <v>1176</v>
      </c>
      <c r="I27" s="414" t="s">
        <v>748</v>
      </c>
      <c r="J27" s="415" t="s">
        <v>748</v>
      </c>
      <c r="K27" s="413">
        <v>23</v>
      </c>
      <c r="L27" s="498" t="s">
        <v>13</v>
      </c>
      <c r="M27" s="627" t="s">
        <v>1025</v>
      </c>
      <c r="N27" s="414" t="s">
        <v>748</v>
      </c>
      <c r="O27" s="415" t="s">
        <v>748</v>
      </c>
      <c r="P27" s="417">
        <v>23</v>
      </c>
      <c r="Q27" s="497" t="s">
        <v>15</v>
      </c>
      <c r="R27" s="651"/>
      <c r="S27" s="418"/>
      <c r="T27" s="418"/>
      <c r="U27" s="417">
        <v>23</v>
      </c>
      <c r="V27" s="497" t="s">
        <v>17</v>
      </c>
      <c r="W27" s="638"/>
      <c r="X27" s="511"/>
      <c r="Y27" s="418"/>
      <c r="Z27" s="417">
        <v>23</v>
      </c>
      <c r="AA27" s="497" t="s">
        <v>14</v>
      </c>
      <c r="AB27" s="470" t="s">
        <v>648</v>
      </c>
      <c r="AC27" s="418"/>
      <c r="AD27" s="418"/>
      <c r="AE27" s="417">
        <v>23</v>
      </c>
      <c r="AF27" s="510" t="s">
        <v>0</v>
      </c>
      <c r="AG27" s="662"/>
      <c r="AH27" s="418"/>
      <c r="AI27" s="418"/>
      <c r="AJ27" s="417">
        <v>23</v>
      </c>
      <c r="AK27" s="497" t="s">
        <v>12</v>
      </c>
      <c r="AL27" s="470" t="s">
        <v>649</v>
      </c>
      <c r="AM27" s="501"/>
      <c r="AN27" s="501"/>
      <c r="AO27" s="568">
        <v>23</v>
      </c>
      <c r="AP27" s="498" t="s">
        <v>14</v>
      </c>
      <c r="AQ27" s="614" t="s">
        <v>1065</v>
      </c>
      <c r="AR27" s="570" t="s">
        <v>748</v>
      </c>
      <c r="AS27" s="570" t="s">
        <v>748</v>
      </c>
      <c r="AT27" s="413">
        <v>23</v>
      </c>
      <c r="AU27" s="498" t="s">
        <v>16</v>
      </c>
      <c r="AV27" s="627"/>
      <c r="AW27" s="411" t="s">
        <v>748</v>
      </c>
      <c r="AX27" s="411" t="s">
        <v>748</v>
      </c>
      <c r="AY27" s="417">
        <v>23</v>
      </c>
      <c r="AZ27" s="510" t="s">
        <v>13</v>
      </c>
      <c r="BA27" s="685" t="s">
        <v>767</v>
      </c>
      <c r="BB27" s="418"/>
      <c r="BC27" s="418"/>
      <c r="BD27" s="413">
        <v>23</v>
      </c>
      <c r="BE27" s="498" t="s">
        <v>13</v>
      </c>
      <c r="BF27" s="627"/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6">
        <v>24</v>
      </c>
      <c r="B28" s="510" t="s">
        <v>0</v>
      </c>
      <c r="C28" s="669"/>
      <c r="D28" s="511"/>
      <c r="E28" s="418"/>
      <c r="F28" s="413">
        <v>24</v>
      </c>
      <c r="G28" s="389" t="s">
        <v>17</v>
      </c>
      <c r="H28" s="475" t="s">
        <v>1269</v>
      </c>
      <c r="I28" s="414" t="s">
        <v>748</v>
      </c>
      <c r="J28" s="415" t="s">
        <v>748</v>
      </c>
      <c r="K28" s="413">
        <v>24</v>
      </c>
      <c r="L28" s="498" t="s">
        <v>14</v>
      </c>
      <c r="M28" s="644" t="s">
        <v>1180</v>
      </c>
      <c r="N28" s="414" t="s">
        <v>748</v>
      </c>
      <c r="O28" s="415" t="s">
        <v>748</v>
      </c>
      <c r="P28" s="417">
        <v>24</v>
      </c>
      <c r="Q28" s="497" t="s">
        <v>0</v>
      </c>
      <c r="R28" s="638"/>
      <c r="S28" s="418"/>
      <c r="T28" s="418"/>
      <c r="U28" s="417">
        <v>24</v>
      </c>
      <c r="V28" s="497" t="s">
        <v>12</v>
      </c>
      <c r="W28" s="638"/>
      <c r="X28" s="511"/>
      <c r="Y28" s="418"/>
      <c r="Z28" s="417">
        <v>24</v>
      </c>
      <c r="AA28" s="497" t="s">
        <v>15</v>
      </c>
      <c r="AB28" s="645"/>
      <c r="AC28" s="418"/>
      <c r="AD28" s="418"/>
      <c r="AE28" s="413">
        <v>24</v>
      </c>
      <c r="AF28" s="389" t="s">
        <v>16</v>
      </c>
      <c r="AG28" s="472"/>
      <c r="AH28" s="411" t="s">
        <v>748</v>
      </c>
      <c r="AI28" s="411" t="s">
        <v>748</v>
      </c>
      <c r="AJ28" s="413">
        <v>24</v>
      </c>
      <c r="AK28" s="498" t="s">
        <v>13</v>
      </c>
      <c r="AL28" s="473" t="s">
        <v>1134</v>
      </c>
      <c r="AM28" s="411" t="s">
        <v>748</v>
      </c>
      <c r="AN28" s="411" t="s">
        <v>748</v>
      </c>
      <c r="AO28" s="417">
        <v>24</v>
      </c>
      <c r="AP28" s="497" t="s">
        <v>15</v>
      </c>
      <c r="AQ28" s="638" t="s">
        <v>1064</v>
      </c>
      <c r="AR28" s="418"/>
      <c r="AS28" s="418"/>
      <c r="AT28" s="413">
        <v>24</v>
      </c>
      <c r="AU28" s="498" t="s">
        <v>17</v>
      </c>
      <c r="AV28" s="683" t="s">
        <v>1091</v>
      </c>
      <c r="AW28" s="411" t="s">
        <v>748</v>
      </c>
      <c r="AX28" s="411" t="s">
        <v>748</v>
      </c>
      <c r="AY28" s="413">
        <v>24</v>
      </c>
      <c r="AZ28" s="498" t="s">
        <v>14</v>
      </c>
      <c r="BA28" s="686" t="s">
        <v>1096</v>
      </c>
      <c r="BB28" s="411" t="s">
        <v>748</v>
      </c>
      <c r="BC28" s="411" t="s">
        <v>748</v>
      </c>
      <c r="BD28" s="413">
        <v>24</v>
      </c>
      <c r="BE28" s="498" t="s">
        <v>14</v>
      </c>
      <c r="BF28" s="473" t="s">
        <v>1068</v>
      </c>
      <c r="BG28" s="411" t="s">
        <v>757</v>
      </c>
      <c r="BH28" s="411" t="s">
        <v>757</v>
      </c>
      <c r="BI28" s="361"/>
      <c r="BJ28" s="361"/>
    </row>
    <row r="29" spans="1:62" ht="65.099999999999994" customHeight="1">
      <c r="A29" s="608">
        <v>25</v>
      </c>
      <c r="B29" s="389" t="s">
        <v>16</v>
      </c>
      <c r="C29" s="530" t="s">
        <v>1059</v>
      </c>
      <c r="D29" s="416" t="s">
        <v>748</v>
      </c>
      <c r="E29" s="411" t="s">
        <v>748</v>
      </c>
      <c r="F29" s="413">
        <v>25</v>
      </c>
      <c r="G29" s="389" t="s">
        <v>12</v>
      </c>
      <c r="H29" s="473" t="s">
        <v>1177</v>
      </c>
      <c r="I29" s="414" t="s">
        <v>748</v>
      </c>
      <c r="J29" s="415" t="s">
        <v>748</v>
      </c>
      <c r="K29" s="417">
        <v>25</v>
      </c>
      <c r="L29" s="497" t="s">
        <v>15</v>
      </c>
      <c r="M29" s="634" t="s">
        <v>1077</v>
      </c>
      <c r="N29" s="544"/>
      <c r="O29" s="545"/>
      <c r="P29" s="417">
        <v>25</v>
      </c>
      <c r="Q29" s="497" t="s">
        <v>16</v>
      </c>
      <c r="R29" s="470" t="s">
        <v>1110</v>
      </c>
      <c r="S29" s="418"/>
      <c r="T29" s="418"/>
      <c r="U29" s="417">
        <v>25</v>
      </c>
      <c r="V29" s="497" t="s">
        <v>13</v>
      </c>
      <c r="W29" s="680" t="s">
        <v>1126</v>
      </c>
      <c r="X29" s="511"/>
      <c r="Y29" s="418"/>
      <c r="Z29" s="417">
        <v>25</v>
      </c>
      <c r="AA29" s="497" t="s">
        <v>0</v>
      </c>
      <c r="AB29" s="634"/>
      <c r="AC29" s="418"/>
      <c r="AD29" s="418"/>
      <c r="AE29" s="413">
        <v>25</v>
      </c>
      <c r="AF29" s="389" t="s">
        <v>17</v>
      </c>
      <c r="AG29" s="629"/>
      <c r="AH29" s="411" t="s">
        <v>748</v>
      </c>
      <c r="AI29" s="411" t="s">
        <v>748</v>
      </c>
      <c r="AJ29" s="413">
        <v>25</v>
      </c>
      <c r="AK29" s="498" t="s">
        <v>14</v>
      </c>
      <c r="AL29" s="473" t="s">
        <v>1100</v>
      </c>
      <c r="AM29" s="411" t="s">
        <v>748</v>
      </c>
      <c r="AN29" s="411" t="s">
        <v>748</v>
      </c>
      <c r="AO29" s="417">
        <v>25</v>
      </c>
      <c r="AP29" s="497" t="s">
        <v>0</v>
      </c>
      <c r="AQ29" s="638"/>
      <c r="AR29" s="418"/>
      <c r="AS29" s="418"/>
      <c r="AT29" s="413">
        <v>25</v>
      </c>
      <c r="AU29" s="498" t="s">
        <v>12</v>
      </c>
      <c r="AV29" s="674" t="s">
        <v>1295</v>
      </c>
      <c r="AW29" s="411" t="s">
        <v>748</v>
      </c>
      <c r="AX29" s="411" t="s">
        <v>748</v>
      </c>
      <c r="AY29" s="417">
        <v>25</v>
      </c>
      <c r="AZ29" s="510" t="s">
        <v>15</v>
      </c>
      <c r="BA29" s="687"/>
      <c r="BB29" s="418"/>
      <c r="BC29" s="418"/>
      <c r="BD29" s="417">
        <v>25</v>
      </c>
      <c r="BE29" s="497" t="s">
        <v>15</v>
      </c>
      <c r="BF29" s="690" t="s">
        <v>1139</v>
      </c>
      <c r="BG29" s="418"/>
      <c r="BH29" s="418"/>
      <c r="BI29" s="361"/>
      <c r="BJ29" s="361"/>
    </row>
    <row r="30" spans="1:62" ht="65.099999999999994" customHeight="1">
      <c r="A30" s="608">
        <v>26</v>
      </c>
      <c r="B30" s="389" t="s">
        <v>17</v>
      </c>
      <c r="C30" s="613" t="s">
        <v>1296</v>
      </c>
      <c r="D30" s="416" t="s">
        <v>748</v>
      </c>
      <c r="E30" s="411" t="s">
        <v>748</v>
      </c>
      <c r="F30" s="413">
        <v>26</v>
      </c>
      <c r="G30" s="389" t="s">
        <v>13</v>
      </c>
      <c r="H30" s="473"/>
      <c r="I30" s="414" t="s">
        <v>748</v>
      </c>
      <c r="J30" s="415" t="s">
        <v>748</v>
      </c>
      <c r="K30" s="417">
        <v>26</v>
      </c>
      <c r="L30" s="497" t="s">
        <v>0</v>
      </c>
      <c r="M30" s="634"/>
      <c r="N30" s="544"/>
      <c r="O30" s="545"/>
      <c r="P30" s="417">
        <v>26</v>
      </c>
      <c r="Q30" s="497" t="s">
        <v>17</v>
      </c>
      <c r="R30" s="638"/>
      <c r="S30" s="418"/>
      <c r="T30" s="418"/>
      <c r="U30" s="413">
        <v>26</v>
      </c>
      <c r="V30" s="498" t="s">
        <v>14</v>
      </c>
      <c r="W30" s="617" t="s">
        <v>1127</v>
      </c>
      <c r="X30" s="416" t="s">
        <v>757</v>
      </c>
      <c r="Y30" s="734" t="s">
        <v>1343</v>
      </c>
      <c r="Z30" s="413">
        <v>26</v>
      </c>
      <c r="AA30" s="498" t="s">
        <v>16</v>
      </c>
      <c r="AB30" s="472" t="s">
        <v>1145</v>
      </c>
      <c r="AC30" s="411" t="s">
        <v>748</v>
      </c>
      <c r="AD30" s="411" t="s">
        <v>748</v>
      </c>
      <c r="AE30" s="413">
        <v>26</v>
      </c>
      <c r="AF30" s="389" t="s">
        <v>12</v>
      </c>
      <c r="AG30" s="472"/>
      <c r="AH30" s="411" t="s">
        <v>748</v>
      </c>
      <c r="AI30" s="411" t="s">
        <v>748</v>
      </c>
      <c r="AJ30" s="417">
        <v>26</v>
      </c>
      <c r="AK30" s="497" t="s">
        <v>15</v>
      </c>
      <c r="AL30" s="664"/>
      <c r="AM30" s="418"/>
      <c r="AN30" s="418"/>
      <c r="AO30" s="417">
        <v>26</v>
      </c>
      <c r="AP30" s="497" t="s">
        <v>16</v>
      </c>
      <c r="AQ30" s="470" t="s">
        <v>1253</v>
      </c>
      <c r="AR30" s="418"/>
      <c r="AS30" s="418"/>
      <c r="AT30" s="413">
        <v>26</v>
      </c>
      <c r="AU30" s="498" t="s">
        <v>13</v>
      </c>
      <c r="AV30" s="473" t="s">
        <v>1138</v>
      </c>
      <c r="AW30" s="411" t="s">
        <v>748</v>
      </c>
      <c r="AX30" s="411" t="s">
        <v>748</v>
      </c>
      <c r="AY30" s="417">
        <v>26</v>
      </c>
      <c r="AZ30" s="497" t="s">
        <v>0</v>
      </c>
      <c r="BA30" s="687"/>
      <c r="BB30" s="418"/>
      <c r="BC30" s="418"/>
      <c r="BD30" s="417">
        <v>26</v>
      </c>
      <c r="BE30" s="497" t="s">
        <v>0</v>
      </c>
      <c r="BF30" s="685" t="s">
        <v>788</v>
      </c>
      <c r="BG30" s="418"/>
      <c r="BH30" s="418"/>
      <c r="BI30" s="361"/>
      <c r="BJ30" s="361"/>
    </row>
    <row r="31" spans="1:62" ht="65.099999999999994" customHeight="1">
      <c r="A31" s="608">
        <v>27</v>
      </c>
      <c r="B31" s="389" t="s">
        <v>12</v>
      </c>
      <c r="C31" s="473"/>
      <c r="D31" s="416" t="s">
        <v>748</v>
      </c>
      <c r="E31" s="411" t="s">
        <v>748</v>
      </c>
      <c r="F31" s="413">
        <v>27</v>
      </c>
      <c r="G31" s="389" t="s">
        <v>14</v>
      </c>
      <c r="H31" s="682" t="s">
        <v>1159</v>
      </c>
      <c r="I31" s="414" t="s">
        <v>748</v>
      </c>
      <c r="J31" s="709" t="s">
        <v>1323</v>
      </c>
      <c r="K31" s="413">
        <v>27</v>
      </c>
      <c r="L31" s="498" t="s">
        <v>16</v>
      </c>
      <c r="M31" s="703" t="s">
        <v>1297</v>
      </c>
      <c r="N31" s="414" t="s">
        <v>748</v>
      </c>
      <c r="O31" s="415" t="s">
        <v>748</v>
      </c>
      <c r="P31" s="417">
        <v>27</v>
      </c>
      <c r="Q31" s="497" t="s">
        <v>12</v>
      </c>
      <c r="R31" s="470"/>
      <c r="S31" s="418"/>
      <c r="T31" s="418"/>
      <c r="U31" s="417">
        <v>27</v>
      </c>
      <c r="V31" s="497" t="s">
        <v>15</v>
      </c>
      <c r="W31" s="654"/>
      <c r="X31" s="511"/>
      <c r="Y31" s="418"/>
      <c r="Z31" s="413">
        <v>27</v>
      </c>
      <c r="AA31" s="498" t="s">
        <v>17</v>
      </c>
      <c r="AB31" s="636"/>
      <c r="AC31" s="411" t="s">
        <v>748</v>
      </c>
      <c r="AD31" s="411" t="s">
        <v>748</v>
      </c>
      <c r="AE31" s="413">
        <v>27</v>
      </c>
      <c r="AF31" s="389" t="s">
        <v>13</v>
      </c>
      <c r="AG31" s="505" t="s">
        <v>1275</v>
      </c>
      <c r="AH31" s="411" t="s">
        <v>748</v>
      </c>
      <c r="AI31" s="411" t="s">
        <v>748</v>
      </c>
      <c r="AJ31" s="417">
        <v>27</v>
      </c>
      <c r="AK31" s="497" t="s">
        <v>0</v>
      </c>
      <c r="AL31" s="634"/>
      <c r="AM31" s="418"/>
      <c r="AN31" s="418"/>
      <c r="AO31" s="417">
        <v>27</v>
      </c>
      <c r="AP31" s="497" t="s">
        <v>17</v>
      </c>
      <c r="AQ31" s="638"/>
      <c r="AR31" s="418"/>
      <c r="AS31" s="418"/>
      <c r="AT31" s="413">
        <v>27</v>
      </c>
      <c r="AU31" s="498" t="s">
        <v>14</v>
      </c>
      <c r="AV31" s="471" t="s">
        <v>1150</v>
      </c>
      <c r="AW31" s="411" t="s">
        <v>748</v>
      </c>
      <c r="AX31" s="411" t="s">
        <v>748</v>
      </c>
      <c r="AY31" s="413">
        <v>27</v>
      </c>
      <c r="AZ31" s="389" t="s">
        <v>16</v>
      </c>
      <c r="BA31" s="688" t="s">
        <v>1129</v>
      </c>
      <c r="BB31" s="411" t="s">
        <v>748</v>
      </c>
      <c r="BC31" s="411" t="s">
        <v>748</v>
      </c>
      <c r="BD31" s="417">
        <v>27</v>
      </c>
      <c r="BE31" s="497" t="s">
        <v>16</v>
      </c>
      <c r="BF31" s="691" t="s">
        <v>766</v>
      </c>
      <c r="BG31" s="418"/>
      <c r="BH31" s="418"/>
      <c r="BI31" s="361"/>
      <c r="BJ31" s="361"/>
    </row>
    <row r="32" spans="1:62" ht="65.099999999999994" customHeight="1">
      <c r="A32" s="608">
        <v>28</v>
      </c>
      <c r="B32" s="389" t="s">
        <v>13</v>
      </c>
      <c r="C32" s="473" t="s">
        <v>1103</v>
      </c>
      <c r="D32" s="416" t="s">
        <v>748</v>
      </c>
      <c r="E32" s="411" t="s">
        <v>748</v>
      </c>
      <c r="F32" s="417">
        <v>28</v>
      </c>
      <c r="G32" s="510" t="s">
        <v>15</v>
      </c>
      <c r="H32" s="474" t="s">
        <v>1282</v>
      </c>
      <c r="I32" s="511"/>
      <c r="J32" s="545"/>
      <c r="K32" s="413">
        <v>28</v>
      </c>
      <c r="L32" s="498" t="s">
        <v>17</v>
      </c>
      <c r="M32" s="532" t="s">
        <v>1312</v>
      </c>
      <c r="N32" s="414" t="s">
        <v>748</v>
      </c>
      <c r="O32" s="415" t="s">
        <v>748</v>
      </c>
      <c r="P32" s="417">
        <v>28</v>
      </c>
      <c r="Q32" s="497" t="s">
        <v>13</v>
      </c>
      <c r="R32" s="638"/>
      <c r="S32" s="418"/>
      <c r="T32" s="418"/>
      <c r="U32" s="417">
        <v>28</v>
      </c>
      <c r="V32" s="497" t="s">
        <v>0</v>
      </c>
      <c r="W32" s="641"/>
      <c r="X32" s="511"/>
      <c r="Y32" s="418"/>
      <c r="Z32" s="413">
        <v>28</v>
      </c>
      <c r="AA32" s="498" t="s">
        <v>12</v>
      </c>
      <c r="AB32" s="657"/>
      <c r="AC32" s="411" t="s">
        <v>748</v>
      </c>
      <c r="AD32" s="411" t="s">
        <v>748</v>
      </c>
      <c r="AE32" s="413">
        <v>28</v>
      </c>
      <c r="AF32" s="389" t="s">
        <v>14</v>
      </c>
      <c r="AG32" s="471" t="s">
        <v>1148</v>
      </c>
      <c r="AH32" s="411" t="s">
        <v>748</v>
      </c>
      <c r="AI32" s="411" t="s">
        <v>748</v>
      </c>
      <c r="AJ32" s="413">
        <v>28</v>
      </c>
      <c r="AK32" s="498" t="s">
        <v>16</v>
      </c>
      <c r="AL32" s="686" t="s">
        <v>1165</v>
      </c>
      <c r="AM32" s="411" t="s">
        <v>748</v>
      </c>
      <c r="AN32" s="411" t="s">
        <v>748</v>
      </c>
      <c r="AO32" s="417">
        <v>28</v>
      </c>
      <c r="AP32" s="497" t="s">
        <v>12</v>
      </c>
      <c r="AQ32" s="638"/>
      <c r="AR32" s="418"/>
      <c r="AS32" s="418"/>
      <c r="AT32" s="417">
        <v>28</v>
      </c>
      <c r="AU32" s="497" t="s">
        <v>15</v>
      </c>
      <c r="AV32" s="653"/>
      <c r="AW32" s="511"/>
      <c r="AX32" s="418"/>
      <c r="AY32" s="413">
        <v>28</v>
      </c>
      <c r="AZ32" s="498" t="s">
        <v>439</v>
      </c>
      <c r="BA32" s="476"/>
      <c r="BB32" s="411" t="s">
        <v>748</v>
      </c>
      <c r="BC32" s="411" t="s">
        <v>748</v>
      </c>
      <c r="BD32" s="417">
        <v>28</v>
      </c>
      <c r="BE32" s="497" t="s">
        <v>17</v>
      </c>
      <c r="BF32" s="685" t="s">
        <v>818</v>
      </c>
      <c r="BG32" s="418"/>
      <c r="BH32" s="418"/>
      <c r="BI32" s="361"/>
      <c r="BJ32" s="361"/>
    </row>
    <row r="33" spans="1:62" ht="65.099999999999994" customHeight="1">
      <c r="A33" s="606">
        <v>29</v>
      </c>
      <c r="B33" s="510" t="s">
        <v>14</v>
      </c>
      <c r="C33" s="701" t="s">
        <v>1147</v>
      </c>
      <c r="D33" s="418" t="s">
        <v>748</v>
      </c>
      <c r="E33" s="418" t="s">
        <v>1343</v>
      </c>
      <c r="F33" s="417">
        <v>29</v>
      </c>
      <c r="G33" s="510" t="s">
        <v>0</v>
      </c>
      <c r="H33" s="645"/>
      <c r="I33" s="544"/>
      <c r="J33" s="545"/>
      <c r="K33" s="413">
        <v>29</v>
      </c>
      <c r="L33" s="498" t="s">
        <v>12</v>
      </c>
      <c r="M33" s="532" t="s">
        <v>1156</v>
      </c>
      <c r="N33" s="414" t="s">
        <v>748</v>
      </c>
      <c r="O33" s="710" t="s">
        <v>1326</v>
      </c>
      <c r="P33" s="417">
        <v>29</v>
      </c>
      <c r="Q33" s="497" t="s">
        <v>14</v>
      </c>
      <c r="R33" s="470" t="s">
        <v>1305</v>
      </c>
      <c r="S33" s="418"/>
      <c r="T33" s="418"/>
      <c r="U33" s="413">
        <v>29</v>
      </c>
      <c r="V33" s="498" t="s">
        <v>16</v>
      </c>
      <c r="W33" s="475" t="s">
        <v>1105</v>
      </c>
      <c r="X33" s="416" t="s">
        <v>748</v>
      </c>
      <c r="Y33" s="411" t="s">
        <v>748</v>
      </c>
      <c r="Z33" s="413">
        <v>29</v>
      </c>
      <c r="AA33" s="498" t="s">
        <v>13</v>
      </c>
      <c r="AB33" s="627"/>
      <c r="AC33" s="411" t="s">
        <v>748</v>
      </c>
      <c r="AD33" s="411" t="s">
        <v>748</v>
      </c>
      <c r="AE33" s="417">
        <v>29</v>
      </c>
      <c r="AF33" s="510" t="s">
        <v>15</v>
      </c>
      <c r="AG33" s="653" t="s">
        <v>1090</v>
      </c>
      <c r="AH33" s="511"/>
      <c r="AI33" s="418"/>
      <c r="AJ33" s="413">
        <v>29</v>
      </c>
      <c r="AK33" s="498" t="s">
        <v>17</v>
      </c>
      <c r="AL33" s="647" t="s">
        <v>1273</v>
      </c>
      <c r="AM33" s="411" t="s">
        <v>748</v>
      </c>
      <c r="AN33" s="411" t="s">
        <v>748</v>
      </c>
      <c r="AO33" s="417">
        <v>29</v>
      </c>
      <c r="AP33" s="497" t="s">
        <v>13</v>
      </c>
      <c r="AQ33" s="470" t="s">
        <v>753</v>
      </c>
      <c r="AR33" s="418"/>
      <c r="AS33" s="418"/>
      <c r="AT33" s="417">
        <v>29</v>
      </c>
      <c r="AU33" s="497" t="s">
        <v>0</v>
      </c>
      <c r="AV33" s="667"/>
      <c r="AW33" s="511"/>
      <c r="AX33" s="418"/>
      <c r="AY33" s="1105" t="s">
        <v>650</v>
      </c>
      <c r="AZ33" s="1106"/>
      <c r="BA33" s="1106"/>
      <c r="BB33" s="1106"/>
      <c r="BC33" s="1107"/>
      <c r="BD33" s="417">
        <v>29</v>
      </c>
      <c r="BE33" s="497" t="s">
        <v>12</v>
      </c>
      <c r="BF33" s="638"/>
      <c r="BG33" s="418"/>
      <c r="BH33" s="418"/>
      <c r="BI33" s="361"/>
      <c r="BJ33" s="361"/>
    </row>
    <row r="34" spans="1:62" ht="65.099999999999994" customHeight="1" thickBot="1">
      <c r="A34" s="606">
        <v>30</v>
      </c>
      <c r="B34" s="497" t="s">
        <v>437</v>
      </c>
      <c r="C34" s="470" t="s">
        <v>1074</v>
      </c>
      <c r="D34" s="418"/>
      <c r="E34" s="418"/>
      <c r="F34" s="413">
        <v>30</v>
      </c>
      <c r="G34" s="389" t="s">
        <v>16</v>
      </c>
      <c r="H34" s="646" t="s">
        <v>1166</v>
      </c>
      <c r="I34" s="414" t="s">
        <v>748</v>
      </c>
      <c r="J34" s="415" t="s">
        <v>748</v>
      </c>
      <c r="K34" s="413">
        <v>30</v>
      </c>
      <c r="L34" s="498" t="s">
        <v>247</v>
      </c>
      <c r="M34" s="473" t="s">
        <v>1157</v>
      </c>
      <c r="N34" s="414" t="s">
        <v>748</v>
      </c>
      <c r="O34" s="710" t="s">
        <v>1325</v>
      </c>
      <c r="P34" s="417">
        <v>30</v>
      </c>
      <c r="Q34" s="497" t="s">
        <v>15</v>
      </c>
      <c r="R34" s="638"/>
      <c r="S34" s="509"/>
      <c r="T34" s="509"/>
      <c r="U34" s="413">
        <v>30</v>
      </c>
      <c r="V34" s="498" t="s">
        <v>17</v>
      </c>
      <c r="W34" s="655" t="s">
        <v>1244</v>
      </c>
      <c r="X34" s="416" t="s">
        <v>748</v>
      </c>
      <c r="Y34" s="411" t="s">
        <v>748</v>
      </c>
      <c r="Z34" s="413">
        <v>30</v>
      </c>
      <c r="AA34" s="498" t="s">
        <v>249</v>
      </c>
      <c r="AB34" s="473" t="s">
        <v>1131</v>
      </c>
      <c r="AC34" s="411" t="s">
        <v>748</v>
      </c>
      <c r="AD34" s="411" t="s">
        <v>748</v>
      </c>
      <c r="AE34" s="417">
        <v>30</v>
      </c>
      <c r="AF34" s="510" t="s">
        <v>0</v>
      </c>
      <c r="AG34" s="641"/>
      <c r="AH34" s="511"/>
      <c r="AI34" s="418"/>
      <c r="AJ34" s="413">
        <v>30</v>
      </c>
      <c r="AK34" s="498" t="s">
        <v>130</v>
      </c>
      <c r="AL34" s="708" t="s">
        <v>1320</v>
      </c>
      <c r="AM34" s="411" t="s">
        <v>748</v>
      </c>
      <c r="AN34" s="411" t="s">
        <v>748</v>
      </c>
      <c r="AO34" s="417">
        <v>30</v>
      </c>
      <c r="AP34" s="497" t="s">
        <v>14</v>
      </c>
      <c r="AQ34" s="470" t="s">
        <v>753</v>
      </c>
      <c r="AR34" s="418"/>
      <c r="AS34" s="418"/>
      <c r="AT34" s="413">
        <v>30</v>
      </c>
      <c r="AU34" s="498" t="s">
        <v>16</v>
      </c>
      <c r="AV34" s="472" t="s">
        <v>853</v>
      </c>
      <c r="AW34" s="416" t="s">
        <v>748</v>
      </c>
      <c r="AX34" s="411" t="s">
        <v>748</v>
      </c>
      <c r="AY34" s="1096"/>
      <c r="AZ34" s="1097"/>
      <c r="BA34" s="1097"/>
      <c r="BB34" s="1097"/>
      <c r="BC34" s="1098"/>
      <c r="BD34" s="417">
        <v>30</v>
      </c>
      <c r="BE34" s="497" t="s">
        <v>13</v>
      </c>
      <c r="BF34" s="470"/>
      <c r="BG34" s="418"/>
      <c r="BH34" s="418"/>
      <c r="BI34" s="361"/>
      <c r="BJ34" s="361"/>
    </row>
    <row r="35" spans="1:62" ht="65.099999999999994" customHeight="1" thickBot="1">
      <c r="A35" s="1099"/>
      <c r="B35" s="1100"/>
      <c r="C35" s="1100"/>
      <c r="D35" s="1100"/>
      <c r="E35" s="1101"/>
      <c r="F35" s="419">
        <v>31</v>
      </c>
      <c r="G35" s="498" t="s">
        <v>439</v>
      </c>
      <c r="H35" s="537" t="s">
        <v>1121</v>
      </c>
      <c r="I35" s="414" t="s">
        <v>748</v>
      </c>
      <c r="J35" s="538" t="s">
        <v>748</v>
      </c>
      <c r="K35" s="1102"/>
      <c r="L35" s="1103"/>
      <c r="M35" s="1103"/>
      <c r="N35" s="1103"/>
      <c r="O35" s="1104"/>
      <c r="P35" s="506">
        <v>31</v>
      </c>
      <c r="Q35" s="507" t="s">
        <v>20</v>
      </c>
      <c r="R35" s="508"/>
      <c r="S35" s="509"/>
      <c r="T35" s="509"/>
      <c r="U35" s="419">
        <v>31</v>
      </c>
      <c r="V35" s="498" t="s">
        <v>130</v>
      </c>
      <c r="W35" s="705" t="s">
        <v>1319</v>
      </c>
      <c r="X35" s="416" t="s">
        <v>748</v>
      </c>
      <c r="Y35" s="411" t="s">
        <v>748</v>
      </c>
      <c r="Z35" s="1102"/>
      <c r="AA35" s="1103"/>
      <c r="AB35" s="1103"/>
      <c r="AC35" s="1103"/>
      <c r="AD35" s="1104"/>
      <c r="AE35" s="419">
        <v>31</v>
      </c>
      <c r="AF35" s="389" t="s">
        <v>795</v>
      </c>
      <c r="AG35" s="626" t="s">
        <v>1107</v>
      </c>
      <c r="AH35" s="594" t="s">
        <v>748</v>
      </c>
      <c r="AI35" s="595" t="s">
        <v>748</v>
      </c>
      <c r="AJ35" s="1099"/>
      <c r="AK35" s="1100"/>
      <c r="AL35" s="1100"/>
      <c r="AM35" s="1100"/>
      <c r="AN35" s="1101"/>
      <c r="AO35" s="417">
        <v>31</v>
      </c>
      <c r="AP35" s="497" t="s">
        <v>437</v>
      </c>
      <c r="AQ35" s="470" t="s">
        <v>753</v>
      </c>
      <c r="AR35" s="418"/>
      <c r="AS35" s="418"/>
      <c r="AT35" s="419">
        <v>31</v>
      </c>
      <c r="AU35" s="498" t="s">
        <v>439</v>
      </c>
      <c r="AV35" s="684" t="s">
        <v>1274</v>
      </c>
      <c r="AW35" s="594" t="s">
        <v>748</v>
      </c>
      <c r="AX35" s="595" t="s">
        <v>748</v>
      </c>
      <c r="AY35" s="1099"/>
      <c r="AZ35" s="1100"/>
      <c r="BA35" s="1100"/>
      <c r="BB35" s="1100"/>
      <c r="BC35" s="1101"/>
      <c r="BD35" s="578">
        <v>31</v>
      </c>
      <c r="BE35" s="497" t="s">
        <v>249</v>
      </c>
      <c r="BF35" s="470"/>
      <c r="BG35" s="581"/>
      <c r="BH35" s="581"/>
      <c r="BI35" s="361"/>
      <c r="BJ35" s="361"/>
    </row>
    <row r="36" spans="1:62" ht="21.75" thickBot="1">
      <c r="A36" s="598"/>
      <c r="B36" s="521"/>
      <c r="C36" s="420"/>
      <c r="D36" s="422"/>
      <c r="E36" s="422"/>
      <c r="F36" s="420"/>
      <c r="G36" s="420"/>
      <c r="H36" s="420"/>
      <c r="I36" s="421"/>
      <c r="J36" s="421"/>
      <c r="K36" s="420"/>
      <c r="L36" s="420"/>
      <c r="M36" s="420"/>
      <c r="N36" s="421"/>
      <c r="O36" s="421"/>
      <c r="P36" s="420"/>
      <c r="Q36" s="420"/>
      <c r="R36" s="420"/>
      <c r="S36" s="421"/>
      <c r="T36" s="421"/>
      <c r="U36" s="420"/>
      <c r="V36" s="420"/>
      <c r="W36" s="420"/>
      <c r="X36" s="422"/>
      <c r="Y36" s="422"/>
      <c r="Z36" s="420"/>
      <c r="AA36" s="420"/>
      <c r="AB36" s="420"/>
      <c r="AC36" s="422"/>
      <c r="AD36" s="422"/>
      <c r="AE36" s="420"/>
      <c r="AF36" s="420"/>
      <c r="AG36" s="420"/>
      <c r="AH36" s="422"/>
      <c r="AI36" s="422"/>
      <c r="AJ36" s="420"/>
      <c r="AK36" s="420"/>
      <c r="AL36" s="420"/>
      <c r="AM36" s="422"/>
      <c r="AN36" s="422"/>
      <c r="AO36" s="420"/>
      <c r="AP36" s="420"/>
      <c r="AQ36" s="420"/>
      <c r="AR36" s="422"/>
      <c r="AS36" s="422"/>
      <c r="AT36" s="420"/>
      <c r="AU36" s="587"/>
      <c r="AV36" s="420"/>
      <c r="AW36" s="422"/>
      <c r="AX36" s="422"/>
      <c r="AY36" s="420"/>
      <c r="AZ36" s="420"/>
      <c r="BA36" s="420"/>
      <c r="BB36" s="422"/>
      <c r="BC36" s="422"/>
      <c r="BD36" s="420"/>
      <c r="BE36" s="420"/>
      <c r="BF36" s="420"/>
      <c r="BG36" s="422"/>
      <c r="BH36" s="422"/>
    </row>
    <row r="37" spans="1:62" ht="21">
      <c r="A37" s="609" t="s">
        <v>651</v>
      </c>
      <c r="B37" s="522"/>
      <c r="C37" s="425">
        <f>COUNTA(D5:D35)</f>
        <v>18</v>
      </c>
      <c r="D37" s="428"/>
      <c r="E37" s="429"/>
      <c r="F37" s="423" t="s">
        <v>651</v>
      </c>
      <c r="G37" s="424"/>
      <c r="H37" s="425">
        <f>COUNTA(I5:I35)</f>
        <v>18</v>
      </c>
      <c r="I37" s="426"/>
      <c r="J37" s="427"/>
      <c r="K37" s="423" t="s">
        <v>651</v>
      </c>
      <c r="L37" s="424"/>
      <c r="M37" s="425">
        <f>COUNTA(N5:N35)</f>
        <v>22</v>
      </c>
      <c r="N37" s="426"/>
      <c r="O37" s="427"/>
      <c r="P37" s="423" t="s">
        <v>651</v>
      </c>
      <c r="Q37" s="424"/>
      <c r="R37" s="425">
        <f>COUNTA(S5:S35)</f>
        <v>15</v>
      </c>
      <c r="S37" s="426"/>
      <c r="T37" s="427"/>
      <c r="U37" s="423" t="s">
        <v>651</v>
      </c>
      <c r="V37" s="424"/>
      <c r="W37" s="425">
        <f>COUNTA(X5:X35)</f>
        <v>4</v>
      </c>
      <c r="X37" s="428"/>
      <c r="Y37" s="429"/>
      <c r="Z37" s="423" t="s">
        <v>651</v>
      </c>
      <c r="AA37" s="424"/>
      <c r="AB37" s="425">
        <f>COUNTA(AC5:AC35)</f>
        <v>20</v>
      </c>
      <c r="AC37" s="428"/>
      <c r="AD37" s="429"/>
      <c r="AE37" s="423" t="s">
        <v>651</v>
      </c>
      <c r="AF37" s="424"/>
      <c r="AG37" s="425">
        <f>COUNTA(AH5:AH35)</f>
        <v>19</v>
      </c>
      <c r="AH37" s="428"/>
      <c r="AI37" s="429"/>
      <c r="AJ37" s="423" t="s">
        <v>651</v>
      </c>
      <c r="AK37" s="424"/>
      <c r="AL37" s="425">
        <f>COUNTA(AM5:AM35)</f>
        <v>20</v>
      </c>
      <c r="AM37" s="428"/>
      <c r="AN37" s="429"/>
      <c r="AO37" s="423" t="s">
        <v>651</v>
      </c>
      <c r="AP37" s="424"/>
      <c r="AQ37" s="425">
        <f>COUNTA(AR5:AR35)</f>
        <v>17</v>
      </c>
      <c r="AR37" s="428"/>
      <c r="AS37" s="429"/>
      <c r="AT37" s="423" t="s">
        <v>651</v>
      </c>
      <c r="AU37" s="588"/>
      <c r="AV37" s="425">
        <f>COUNTA(AW5:AW35)</f>
        <v>13</v>
      </c>
      <c r="AW37" s="428"/>
      <c r="AX37" s="429"/>
      <c r="AY37" s="423" t="s">
        <v>651</v>
      </c>
      <c r="AZ37" s="424"/>
      <c r="BA37" s="425">
        <f>COUNTA(BB5:BB35)</f>
        <v>19</v>
      </c>
      <c r="BB37" s="428"/>
      <c r="BC37" s="429"/>
      <c r="BD37" s="423" t="s">
        <v>651</v>
      </c>
      <c r="BE37" s="424"/>
      <c r="BF37" s="425">
        <f>COUNTA(BG5:BG35)</f>
        <v>17</v>
      </c>
      <c r="BG37" s="428"/>
      <c r="BH37" s="429"/>
    </row>
    <row r="38" spans="1:62" ht="21.75" thickBot="1">
      <c r="A38" s="610" t="s">
        <v>652</v>
      </c>
      <c r="B38" s="523"/>
      <c r="C38" s="432">
        <f>COUNTA(E5:E35)</f>
        <v>16</v>
      </c>
      <c r="D38" s="435"/>
      <c r="E38" s="436"/>
      <c r="F38" s="430" t="s">
        <v>652</v>
      </c>
      <c r="G38" s="431"/>
      <c r="H38" s="432">
        <f>COUNTA(J5:J35)</f>
        <v>18</v>
      </c>
      <c r="I38" s="433"/>
      <c r="J38" s="434"/>
      <c r="K38" s="430" t="s">
        <v>652</v>
      </c>
      <c r="L38" s="431"/>
      <c r="M38" s="432">
        <f>COUNTA(O5:O35)</f>
        <v>21</v>
      </c>
      <c r="N38" s="433"/>
      <c r="O38" s="434"/>
      <c r="P38" s="430" t="s">
        <v>652</v>
      </c>
      <c r="Q38" s="431"/>
      <c r="R38" s="432">
        <f>COUNTA(T5:T35)</f>
        <v>15</v>
      </c>
      <c r="S38" s="433"/>
      <c r="T38" s="434"/>
      <c r="U38" s="430" t="s">
        <v>652</v>
      </c>
      <c r="V38" s="431"/>
      <c r="W38" s="432">
        <f>COUNTA(Y5:Y35)</f>
        <v>4</v>
      </c>
      <c r="X38" s="435"/>
      <c r="Y38" s="436"/>
      <c r="Z38" s="430" t="s">
        <v>652</v>
      </c>
      <c r="AA38" s="431"/>
      <c r="AB38" s="432">
        <f>COUNTA(AD5:AD35)</f>
        <v>19</v>
      </c>
      <c r="AC38" s="435"/>
      <c r="AD38" s="436"/>
      <c r="AE38" s="430" t="s">
        <v>652</v>
      </c>
      <c r="AF38" s="431"/>
      <c r="AG38" s="432">
        <f>COUNTA(AI5:AI35)</f>
        <v>17</v>
      </c>
      <c r="AH38" s="435"/>
      <c r="AI38" s="436"/>
      <c r="AJ38" s="430" t="s">
        <v>652</v>
      </c>
      <c r="AK38" s="431"/>
      <c r="AL38" s="432">
        <f>COUNTA(AN5:AN35)</f>
        <v>20</v>
      </c>
      <c r="AM38" s="435"/>
      <c r="AN38" s="436"/>
      <c r="AO38" s="430" t="s">
        <v>652</v>
      </c>
      <c r="AP38" s="431"/>
      <c r="AQ38" s="432">
        <f>COUNTA(AS5:AS35)</f>
        <v>17</v>
      </c>
      <c r="AR38" s="435"/>
      <c r="AS38" s="436"/>
      <c r="AT38" s="430" t="s">
        <v>652</v>
      </c>
      <c r="AU38" s="589"/>
      <c r="AV38" s="432">
        <f>COUNTA(AX5:AX35)</f>
        <v>13</v>
      </c>
      <c r="AW38" s="435"/>
      <c r="AX38" s="436"/>
      <c r="AY38" s="430" t="s">
        <v>652</v>
      </c>
      <c r="AZ38" s="431"/>
      <c r="BA38" s="432">
        <f>COUNTA(BC5:BC35)</f>
        <v>19</v>
      </c>
      <c r="BB38" s="435"/>
      <c r="BC38" s="436"/>
      <c r="BD38" s="430" t="s">
        <v>652</v>
      </c>
      <c r="BE38" s="431"/>
      <c r="BF38" s="432">
        <f>COUNTA(BH5:BH35)</f>
        <v>16</v>
      </c>
      <c r="BG38" s="435"/>
      <c r="BH38" s="436"/>
    </row>
    <row r="39" spans="1:62" ht="21" customHeight="1">
      <c r="A39" s="438"/>
      <c r="B39" s="524"/>
      <c r="C39" s="438" t="s">
        <v>771</v>
      </c>
      <c r="D39" s="462"/>
      <c r="E39" s="462"/>
      <c r="F39" s="439"/>
      <c r="G39" s="439"/>
      <c r="H39" s="440" t="s">
        <v>1324</v>
      </c>
      <c r="I39" s="437"/>
      <c r="J39" s="437"/>
      <c r="K39" s="439"/>
      <c r="L39" s="439"/>
      <c r="M39" s="440" t="s">
        <v>1328</v>
      </c>
      <c r="N39" s="442"/>
      <c r="O39" s="442"/>
      <c r="P39" s="388"/>
      <c r="Q39" s="388"/>
      <c r="R39" s="440" t="s">
        <v>1329</v>
      </c>
      <c r="S39" s="444"/>
      <c r="T39" s="444"/>
      <c r="U39" s="388"/>
      <c r="V39" s="388"/>
      <c r="W39" s="388"/>
      <c r="X39" s="445"/>
      <c r="Y39" s="445"/>
      <c r="Z39" s="388"/>
      <c r="AA39" s="388"/>
      <c r="AB39" s="388"/>
      <c r="AC39" s="445"/>
      <c r="AD39" s="445"/>
      <c r="AE39" s="388"/>
      <c r="AF39" s="388"/>
      <c r="AG39" s="446"/>
      <c r="AH39" s="445"/>
      <c r="AI39" s="445"/>
      <c r="AJ39" s="388"/>
      <c r="AK39" s="388"/>
      <c r="AL39" s="443"/>
      <c r="AM39" s="445"/>
      <c r="AN39" s="445"/>
      <c r="AO39" s="388"/>
      <c r="AP39" s="388"/>
      <c r="AQ39" s="388"/>
      <c r="AR39" s="445"/>
      <c r="AS39" s="445"/>
      <c r="AT39" s="388"/>
      <c r="AU39" s="496"/>
      <c r="AV39" s="443"/>
      <c r="AW39" s="445"/>
      <c r="AX39" s="445"/>
      <c r="AY39" s="388"/>
      <c r="AZ39" s="388"/>
      <c r="BA39" s="388"/>
      <c r="BB39" s="445"/>
      <c r="BC39" s="445"/>
      <c r="BD39" s="388"/>
      <c r="BE39" s="388"/>
      <c r="BF39" s="446" t="s">
        <v>1124</v>
      </c>
      <c r="BG39" s="445"/>
      <c r="BH39" s="445"/>
    </row>
    <row r="40" spans="1:62" ht="21.75" thickBot="1">
      <c r="A40" s="599"/>
      <c r="B40" s="525"/>
      <c r="C40" s="447"/>
      <c r="D40" s="463"/>
      <c r="E40" s="463"/>
      <c r="F40" s="387"/>
      <c r="G40" s="387"/>
      <c r="H40" s="446"/>
      <c r="I40" s="444"/>
      <c r="J40" s="444"/>
      <c r="K40" s="387"/>
      <c r="L40" s="387"/>
      <c r="M40" s="448" t="s">
        <v>653</v>
      </c>
      <c r="N40" s="444"/>
      <c r="O40" s="444"/>
      <c r="P40" s="387"/>
      <c r="Q40" s="387"/>
      <c r="R40" s="446"/>
      <c r="S40" s="449"/>
      <c r="T40" s="449"/>
      <c r="U40" s="448"/>
      <c r="V40" s="448"/>
      <c r="W40" s="448"/>
      <c r="X40" s="450"/>
      <c r="Y40" s="450"/>
      <c r="Z40" s="448"/>
      <c r="AA40" s="448"/>
      <c r="AB40" s="448"/>
      <c r="AC40" s="450"/>
      <c r="AD40" s="450"/>
      <c r="AE40" s="448"/>
      <c r="AF40" s="448"/>
      <c r="AG40" s="446"/>
      <c r="AH40" s="450"/>
      <c r="AI40" s="450"/>
      <c r="AJ40" s="448"/>
      <c r="AK40" s="448"/>
      <c r="AL40" s="448"/>
      <c r="AM40" s="450"/>
      <c r="AN40" s="450"/>
      <c r="AO40" s="448"/>
      <c r="AP40" s="448"/>
      <c r="AQ40" s="448" t="s">
        <v>654</v>
      </c>
      <c r="AR40" s="450"/>
      <c r="AS40" s="450"/>
      <c r="AT40" s="448"/>
      <c r="AU40" s="590"/>
      <c r="AV40" s="443"/>
      <c r="AW40" s="450"/>
      <c r="AX40" s="450"/>
      <c r="AY40" s="448"/>
      <c r="AZ40" s="448"/>
      <c r="BA40" s="448" t="s">
        <v>751</v>
      </c>
      <c r="BB40" s="445"/>
      <c r="BC40" s="445"/>
      <c r="BD40" s="388"/>
      <c r="BE40" s="388"/>
      <c r="BF40" s="446" t="s">
        <v>1125</v>
      </c>
      <c r="BG40" s="451"/>
      <c r="BH40" s="451"/>
    </row>
    <row r="41" spans="1:62" ht="21">
      <c r="A41" s="600"/>
      <c r="B41" s="526"/>
      <c r="C41" s="387"/>
      <c r="D41" s="445"/>
      <c r="E41" s="445"/>
      <c r="F41" s="387"/>
      <c r="G41" s="387"/>
      <c r="H41" s="388"/>
      <c r="I41" s="444"/>
      <c r="J41" s="444"/>
      <c r="K41" s="423" t="s">
        <v>651</v>
      </c>
      <c r="L41" s="424"/>
      <c r="M41" s="452">
        <f>SUM(C37:R37)</f>
        <v>73</v>
      </c>
      <c r="N41" s="1094"/>
      <c r="O41" s="1094"/>
      <c r="P41" s="1094"/>
      <c r="Q41" s="1094"/>
      <c r="R41" s="1094"/>
      <c r="S41" s="1094"/>
      <c r="T41" s="1094"/>
      <c r="U41" s="1094"/>
      <c r="V41" s="1094"/>
      <c r="W41" s="1094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453" t="s">
        <v>651</v>
      </c>
      <c r="AP41" s="454"/>
      <c r="AQ41" s="455">
        <f>SUM(W37:AQ37)</f>
        <v>80</v>
      </c>
      <c r="AR41" s="1095"/>
      <c r="AS41" s="1095"/>
      <c r="AT41" s="1095"/>
      <c r="AU41" s="1095"/>
      <c r="AV41" s="1095"/>
      <c r="AW41" s="445"/>
      <c r="AX41" s="445"/>
      <c r="AY41" s="423" t="s">
        <v>651</v>
      </c>
      <c r="AZ41" s="424"/>
      <c r="BA41" s="452">
        <f>SUM(AV37:BF37)</f>
        <v>49</v>
      </c>
      <c r="BB41" s="1095"/>
      <c r="BC41" s="1095"/>
      <c r="BD41" s="1095"/>
      <c r="BE41" s="1095"/>
      <c r="BF41" s="1095"/>
      <c r="BG41" s="451"/>
      <c r="BH41" s="451"/>
      <c r="BI41" s="364"/>
    </row>
    <row r="42" spans="1:62" ht="21">
      <c r="A42" s="601"/>
      <c r="B42" s="527"/>
      <c r="C42" s="388"/>
      <c r="D42" s="445"/>
      <c r="E42" s="445"/>
      <c r="F42" s="388"/>
      <c r="G42" s="388"/>
      <c r="H42" s="388"/>
      <c r="I42" s="444"/>
      <c r="J42" s="444"/>
      <c r="K42" s="714" t="s">
        <v>652</v>
      </c>
      <c r="L42" s="715"/>
      <c r="M42" s="716">
        <f>SUM(C38:R38)</f>
        <v>70</v>
      </c>
      <c r="N42" s="444"/>
      <c r="O42" s="444"/>
      <c r="P42" s="387"/>
      <c r="Q42" s="387"/>
      <c r="R42" s="387"/>
      <c r="S42" s="1095"/>
      <c r="T42" s="1095"/>
      <c r="U42" s="1095"/>
      <c r="V42" s="1095"/>
      <c r="W42" s="1095"/>
      <c r="X42" s="445"/>
      <c r="Y42" s="445"/>
      <c r="Z42" s="387"/>
      <c r="AA42" s="387"/>
      <c r="AB42" s="387"/>
      <c r="AC42" s="445"/>
      <c r="AD42" s="445"/>
      <c r="AE42" s="387"/>
      <c r="AF42" s="387"/>
      <c r="AG42" s="387"/>
      <c r="AH42" s="445"/>
      <c r="AI42" s="445"/>
      <c r="AJ42" s="387"/>
      <c r="AK42" s="387"/>
      <c r="AL42" s="387"/>
      <c r="AM42" s="445"/>
      <c r="AN42" s="445"/>
      <c r="AO42" s="717" t="s">
        <v>652</v>
      </c>
      <c r="AP42" s="715"/>
      <c r="AQ42" s="716">
        <f>SUM(W38:AQ38)</f>
        <v>77</v>
      </c>
      <c r="AR42" s="1095"/>
      <c r="AS42" s="1095"/>
      <c r="AT42" s="1095"/>
      <c r="AU42" s="1095"/>
      <c r="AV42" s="1095"/>
      <c r="AW42" s="445"/>
      <c r="AX42" s="445"/>
      <c r="AY42" s="714" t="s">
        <v>652</v>
      </c>
      <c r="AZ42" s="715"/>
      <c r="BA42" s="716">
        <f>SUM(AV38:BF38)</f>
        <v>48</v>
      </c>
      <c r="BB42" s="1095"/>
      <c r="BC42" s="1095"/>
      <c r="BD42" s="1095"/>
      <c r="BE42" s="1095"/>
      <c r="BF42" s="1095"/>
      <c r="BG42" s="451"/>
      <c r="BH42" s="451"/>
    </row>
    <row r="43" spans="1:62" s="591" customFormat="1">
      <c r="A43" s="718"/>
      <c r="B43" s="722">
        <v>1</v>
      </c>
      <c r="C43" s="723">
        <v>16</v>
      </c>
      <c r="D43" s="724"/>
      <c r="E43" s="724"/>
      <c r="F43" s="723"/>
      <c r="G43" s="723"/>
      <c r="H43" s="723">
        <v>16</v>
      </c>
      <c r="I43" s="723"/>
      <c r="J43" s="723"/>
      <c r="K43" s="723"/>
      <c r="L43" s="723"/>
      <c r="M43" s="723">
        <v>21</v>
      </c>
      <c r="N43" s="723"/>
      <c r="O43" s="723"/>
      <c r="P43" s="723"/>
      <c r="Q43" s="723"/>
      <c r="R43" s="723">
        <v>15</v>
      </c>
      <c r="S43" s="725"/>
      <c r="T43" s="725"/>
      <c r="U43" s="725"/>
      <c r="V43" s="725"/>
      <c r="W43" s="726">
        <v>4</v>
      </c>
      <c r="X43" s="724"/>
      <c r="Y43" s="724"/>
      <c r="Z43" s="723"/>
      <c r="AA43" s="723"/>
      <c r="AB43" s="723">
        <v>19</v>
      </c>
      <c r="AC43" s="724"/>
      <c r="AD43" s="724"/>
      <c r="AE43" s="723"/>
      <c r="AF43" s="723"/>
      <c r="AG43" s="723">
        <v>17</v>
      </c>
      <c r="AH43" s="724"/>
      <c r="AI43" s="724"/>
      <c r="AJ43" s="723"/>
      <c r="AK43" s="723"/>
      <c r="AL43" s="723">
        <v>20</v>
      </c>
      <c r="AM43" s="724"/>
      <c r="AN43" s="724"/>
      <c r="AO43" s="723"/>
      <c r="AP43" s="723"/>
      <c r="AQ43" s="723">
        <v>17</v>
      </c>
      <c r="AR43" s="725"/>
      <c r="AS43" s="725"/>
      <c r="AT43" s="725"/>
      <c r="AU43" s="725"/>
      <c r="AV43" s="726">
        <v>13</v>
      </c>
      <c r="AW43" s="724"/>
      <c r="AX43" s="724"/>
      <c r="AY43" s="723"/>
      <c r="AZ43" s="723"/>
      <c r="BA43" s="723">
        <v>19</v>
      </c>
      <c r="BB43" s="725"/>
      <c r="BC43" s="725"/>
      <c r="BD43" s="725"/>
      <c r="BE43" s="725"/>
      <c r="BF43" s="726">
        <v>16</v>
      </c>
      <c r="BG43" s="719"/>
      <c r="BH43" s="719"/>
    </row>
    <row r="44" spans="1:62" s="591" customFormat="1">
      <c r="A44" s="718"/>
      <c r="B44" s="722">
        <v>2</v>
      </c>
      <c r="C44" s="723">
        <v>16</v>
      </c>
      <c r="D44" s="724"/>
      <c r="E44" s="724"/>
      <c r="F44" s="723"/>
      <c r="G44" s="723"/>
      <c r="H44" s="723">
        <v>16</v>
      </c>
      <c r="I44" s="723"/>
      <c r="J44" s="723"/>
      <c r="K44" s="723"/>
      <c r="L44" s="723"/>
      <c r="M44" s="723">
        <v>21</v>
      </c>
      <c r="N44" s="723"/>
      <c r="O44" s="723"/>
      <c r="P44" s="723"/>
      <c r="Q44" s="723"/>
      <c r="R44" s="723">
        <v>15</v>
      </c>
      <c r="S44" s="725"/>
      <c r="T44" s="725"/>
      <c r="U44" s="725"/>
      <c r="V44" s="725"/>
      <c r="W44" s="726">
        <v>4</v>
      </c>
      <c r="X44" s="724"/>
      <c r="Y44" s="724"/>
      <c r="Z44" s="723"/>
      <c r="AA44" s="723"/>
      <c r="AB44" s="723">
        <v>19</v>
      </c>
      <c r="AC44" s="724"/>
      <c r="AD44" s="724"/>
      <c r="AE44" s="723"/>
      <c r="AF44" s="723"/>
      <c r="AG44" s="723">
        <v>17</v>
      </c>
      <c r="AH44" s="724"/>
      <c r="AI44" s="724"/>
      <c r="AJ44" s="723"/>
      <c r="AK44" s="723"/>
      <c r="AL44" s="723">
        <v>20</v>
      </c>
      <c r="AM44" s="724"/>
      <c r="AN44" s="724"/>
      <c r="AO44" s="723"/>
      <c r="AP44" s="723"/>
      <c r="AQ44" s="723">
        <v>17</v>
      </c>
      <c r="AR44" s="725"/>
      <c r="AS44" s="725"/>
      <c r="AT44" s="725"/>
      <c r="AU44" s="725"/>
      <c r="AV44" s="726">
        <v>13</v>
      </c>
      <c r="AW44" s="724"/>
      <c r="AX44" s="724"/>
      <c r="AY44" s="723"/>
      <c r="AZ44" s="723"/>
      <c r="BA44" s="723">
        <v>19</v>
      </c>
      <c r="BB44" s="725"/>
      <c r="BC44" s="725"/>
      <c r="BD44" s="725"/>
      <c r="BE44" s="725"/>
      <c r="BF44" s="726">
        <v>16</v>
      </c>
      <c r="BG44" s="719"/>
      <c r="BH44" s="719"/>
    </row>
    <row r="45" spans="1:62" s="591" customFormat="1">
      <c r="A45" s="720"/>
      <c r="B45" s="727">
        <v>3</v>
      </c>
      <c r="C45" s="723">
        <v>16</v>
      </c>
      <c r="D45" s="729"/>
      <c r="E45" s="729"/>
      <c r="F45" s="728"/>
      <c r="G45" s="728"/>
      <c r="H45" s="728">
        <v>16</v>
      </c>
      <c r="I45" s="728"/>
      <c r="J45" s="728"/>
      <c r="K45" s="728"/>
      <c r="L45" s="728"/>
      <c r="M45" s="728">
        <v>21</v>
      </c>
      <c r="N45" s="728"/>
      <c r="O45" s="728"/>
      <c r="P45" s="728"/>
      <c r="Q45" s="728"/>
      <c r="R45" s="728">
        <v>15</v>
      </c>
      <c r="S45" s="728"/>
      <c r="T45" s="728"/>
      <c r="U45" s="728"/>
      <c r="V45" s="728"/>
      <c r="W45" s="730">
        <v>4</v>
      </c>
      <c r="X45" s="729"/>
      <c r="Y45" s="729"/>
      <c r="Z45" s="728"/>
      <c r="AA45" s="728"/>
      <c r="AB45" s="723">
        <v>19</v>
      </c>
      <c r="AC45" s="729"/>
      <c r="AD45" s="729"/>
      <c r="AE45" s="728"/>
      <c r="AF45" s="728"/>
      <c r="AG45" s="723">
        <v>17</v>
      </c>
      <c r="AH45" s="729"/>
      <c r="AI45" s="729"/>
      <c r="AJ45" s="728"/>
      <c r="AK45" s="728"/>
      <c r="AL45" s="723">
        <v>20</v>
      </c>
      <c r="AM45" s="729"/>
      <c r="AN45" s="729"/>
      <c r="AO45" s="728"/>
      <c r="AP45" s="728"/>
      <c r="AQ45" s="723">
        <v>17</v>
      </c>
      <c r="AR45" s="729"/>
      <c r="AS45" s="729"/>
      <c r="AT45" s="728"/>
      <c r="AU45" s="728"/>
      <c r="AV45" s="726">
        <v>13</v>
      </c>
      <c r="AW45" s="729"/>
      <c r="AX45" s="729"/>
      <c r="AY45" s="728"/>
      <c r="AZ45" s="728"/>
      <c r="BA45" s="723">
        <v>19</v>
      </c>
      <c r="BB45" s="729"/>
      <c r="BC45" s="729"/>
      <c r="BD45" s="728"/>
      <c r="BE45" s="728"/>
      <c r="BF45" s="726">
        <v>16</v>
      </c>
      <c r="BG45" s="721"/>
      <c r="BH45" s="721"/>
    </row>
    <row r="46" spans="1:62" s="591" customFormat="1">
      <c r="A46" s="720"/>
      <c r="B46" s="727">
        <v>4</v>
      </c>
      <c r="C46" s="723">
        <v>16</v>
      </c>
      <c r="D46" s="729"/>
      <c r="E46" s="729"/>
      <c r="F46" s="728"/>
      <c r="G46" s="728"/>
      <c r="H46" s="728">
        <v>16</v>
      </c>
      <c r="I46" s="728"/>
      <c r="J46" s="728"/>
      <c r="K46" s="728"/>
      <c r="L46" s="728"/>
      <c r="M46" s="728">
        <v>20</v>
      </c>
      <c r="N46" s="728"/>
      <c r="O46" s="728"/>
      <c r="P46" s="728"/>
      <c r="Q46" s="728"/>
      <c r="R46" s="728">
        <v>15</v>
      </c>
      <c r="S46" s="728"/>
      <c r="T46" s="728"/>
      <c r="U46" s="728"/>
      <c r="V46" s="728"/>
      <c r="W46" s="730">
        <v>4</v>
      </c>
      <c r="X46" s="729"/>
      <c r="Y46" s="729"/>
      <c r="Z46" s="728"/>
      <c r="AA46" s="728"/>
      <c r="AB46" s="723">
        <v>19</v>
      </c>
      <c r="AC46" s="729"/>
      <c r="AD46" s="729"/>
      <c r="AE46" s="728"/>
      <c r="AF46" s="728"/>
      <c r="AG46" s="723">
        <v>17</v>
      </c>
      <c r="AH46" s="729"/>
      <c r="AI46" s="729"/>
      <c r="AJ46" s="728"/>
      <c r="AK46" s="728"/>
      <c r="AL46" s="723">
        <v>20</v>
      </c>
      <c r="AM46" s="729"/>
      <c r="AN46" s="729"/>
      <c r="AO46" s="728"/>
      <c r="AP46" s="728"/>
      <c r="AQ46" s="723">
        <v>17</v>
      </c>
      <c r="AR46" s="729"/>
      <c r="AS46" s="729"/>
      <c r="AT46" s="728"/>
      <c r="AU46" s="728"/>
      <c r="AV46" s="726">
        <v>13</v>
      </c>
      <c r="AW46" s="729"/>
      <c r="AX46" s="729"/>
      <c r="AY46" s="728"/>
      <c r="AZ46" s="728"/>
      <c r="BA46" s="723">
        <v>19</v>
      </c>
      <c r="BB46" s="729"/>
      <c r="BC46" s="729"/>
      <c r="BD46" s="728"/>
      <c r="BE46" s="728"/>
      <c r="BF46" s="726">
        <v>16</v>
      </c>
      <c r="BG46" s="721"/>
      <c r="BH46" s="721"/>
    </row>
    <row r="47" spans="1:62" s="591" customFormat="1">
      <c r="A47" s="720"/>
      <c r="B47" s="727">
        <v>5</v>
      </c>
      <c r="C47" s="723">
        <v>16</v>
      </c>
      <c r="D47" s="729"/>
      <c r="E47" s="729"/>
      <c r="F47" s="728"/>
      <c r="G47" s="728"/>
      <c r="H47" s="728">
        <v>18</v>
      </c>
      <c r="I47" s="728"/>
      <c r="J47" s="728"/>
      <c r="K47" s="728"/>
      <c r="L47" s="728"/>
      <c r="M47" s="728">
        <v>19</v>
      </c>
      <c r="N47" s="728"/>
      <c r="O47" s="728"/>
      <c r="P47" s="728"/>
      <c r="Q47" s="728"/>
      <c r="R47" s="728">
        <v>14</v>
      </c>
      <c r="S47" s="728"/>
      <c r="T47" s="728"/>
      <c r="U47" s="728"/>
      <c r="V47" s="728"/>
      <c r="W47" s="730">
        <v>4</v>
      </c>
      <c r="X47" s="729"/>
      <c r="Y47" s="729"/>
      <c r="Z47" s="728"/>
      <c r="AA47" s="728"/>
      <c r="AB47" s="723">
        <v>19</v>
      </c>
      <c r="AC47" s="729"/>
      <c r="AD47" s="729"/>
      <c r="AE47" s="728"/>
      <c r="AF47" s="728"/>
      <c r="AG47" s="723">
        <v>17</v>
      </c>
      <c r="AH47" s="729"/>
      <c r="AI47" s="729"/>
      <c r="AJ47" s="728"/>
      <c r="AK47" s="728"/>
      <c r="AL47" s="723">
        <v>20</v>
      </c>
      <c r="AM47" s="729"/>
      <c r="AN47" s="729"/>
      <c r="AO47" s="728"/>
      <c r="AP47" s="728"/>
      <c r="AQ47" s="723">
        <v>17</v>
      </c>
      <c r="AR47" s="729"/>
      <c r="AS47" s="729"/>
      <c r="AT47" s="728"/>
      <c r="AU47" s="728"/>
      <c r="AV47" s="726">
        <v>13</v>
      </c>
      <c r="AW47" s="729"/>
      <c r="AX47" s="729"/>
      <c r="AY47" s="728"/>
      <c r="AZ47" s="728"/>
      <c r="BA47" s="723">
        <v>19</v>
      </c>
      <c r="BB47" s="729"/>
      <c r="BC47" s="729"/>
      <c r="BD47" s="728"/>
      <c r="BE47" s="728"/>
      <c r="BF47" s="726">
        <v>16</v>
      </c>
      <c r="BG47" s="721"/>
      <c r="BH47" s="721"/>
    </row>
    <row r="48" spans="1:62" s="591" customFormat="1">
      <c r="A48" s="720"/>
      <c r="B48" s="727">
        <v>6</v>
      </c>
      <c r="C48" s="723">
        <v>16</v>
      </c>
      <c r="D48" s="729"/>
      <c r="E48" s="729"/>
      <c r="F48" s="728"/>
      <c r="G48" s="728"/>
      <c r="H48" s="728">
        <v>18</v>
      </c>
      <c r="I48" s="728"/>
      <c r="J48" s="728"/>
      <c r="K48" s="728"/>
      <c r="L48" s="728"/>
      <c r="M48" s="728">
        <v>19</v>
      </c>
      <c r="N48" s="728"/>
      <c r="O48" s="728"/>
      <c r="P48" s="728"/>
      <c r="Q48" s="728"/>
      <c r="R48" s="728">
        <v>14</v>
      </c>
      <c r="S48" s="728"/>
      <c r="T48" s="728"/>
      <c r="U48" s="728"/>
      <c r="V48" s="728"/>
      <c r="W48" s="730">
        <v>4</v>
      </c>
      <c r="X48" s="729"/>
      <c r="Y48" s="729"/>
      <c r="Z48" s="728"/>
      <c r="AA48" s="728"/>
      <c r="AB48" s="723">
        <v>19</v>
      </c>
      <c r="AC48" s="729"/>
      <c r="AD48" s="729"/>
      <c r="AE48" s="728"/>
      <c r="AF48" s="728"/>
      <c r="AG48" s="723">
        <v>17</v>
      </c>
      <c r="AH48" s="729"/>
      <c r="AI48" s="729"/>
      <c r="AJ48" s="728"/>
      <c r="AK48" s="728"/>
      <c r="AL48" s="723">
        <v>20</v>
      </c>
      <c r="AM48" s="729"/>
      <c r="AN48" s="729"/>
      <c r="AO48" s="728"/>
      <c r="AP48" s="728"/>
      <c r="AQ48" s="723">
        <v>17</v>
      </c>
      <c r="AR48" s="729"/>
      <c r="AS48" s="729"/>
      <c r="AT48" s="728"/>
      <c r="AU48" s="728"/>
      <c r="AV48" s="726">
        <v>13</v>
      </c>
      <c r="AW48" s="729"/>
      <c r="AX48" s="729"/>
      <c r="AY48" s="728"/>
      <c r="AZ48" s="728"/>
      <c r="BA48" s="723">
        <v>19</v>
      </c>
      <c r="BB48" s="729"/>
      <c r="BC48" s="729"/>
      <c r="BD48" s="728"/>
      <c r="BE48" s="728"/>
      <c r="BF48" s="728">
        <v>12</v>
      </c>
      <c r="BG48" s="721"/>
      <c r="BH48" s="721"/>
    </row>
  </sheetData>
  <mergeCells count="25">
    <mergeCell ref="AH1:AV1"/>
    <mergeCell ref="D2:G2"/>
    <mergeCell ref="BB2:BC2"/>
    <mergeCell ref="BD2:BE2"/>
    <mergeCell ref="C3:E3"/>
    <mergeCell ref="H3:J3"/>
    <mergeCell ref="M3:O3"/>
    <mergeCell ref="R3:T3"/>
    <mergeCell ref="W3:Y3"/>
    <mergeCell ref="AB3:AD3"/>
    <mergeCell ref="AH3:AI3"/>
    <mergeCell ref="BB3:BC3"/>
    <mergeCell ref="BD3:BE3"/>
    <mergeCell ref="AY33:BC35"/>
    <mergeCell ref="A35:E35"/>
    <mergeCell ref="K35:O35"/>
    <mergeCell ref="Z35:AD35"/>
    <mergeCell ref="AJ35:AN35"/>
    <mergeCell ref="N41:R41"/>
    <mergeCell ref="S41:W41"/>
    <mergeCell ref="AR41:AV41"/>
    <mergeCell ref="BB41:BF41"/>
    <mergeCell ref="S42:W42"/>
    <mergeCell ref="AR42:AV42"/>
    <mergeCell ref="BB42:BF42"/>
  </mergeCells>
  <phoneticPr fontId="1"/>
  <printOptions horizontalCentered="1" verticalCentered="1"/>
  <pageMargins left="0.51181102362204722" right="0.51181102362204722" top="0.39370078740157483" bottom="0.39370078740157483" header="0.31496062992125984" footer="0.31496062992125984"/>
  <pageSetup paperSize="8" scale="35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BJ41"/>
  <sheetViews>
    <sheetView view="pageBreakPreview" zoomScale="39" zoomScaleNormal="50" zoomScaleSheetLayoutView="39" workbookViewId="0">
      <selection sqref="A1:BH36"/>
    </sheetView>
  </sheetViews>
  <sheetFormatPr defaultColWidth="12" defaultRowHeight="18.75"/>
  <cols>
    <col min="1" max="1" width="4.125" style="602" customWidth="1"/>
    <col min="2" max="2" width="3.875" style="365" customWidth="1"/>
    <col min="3" max="3" width="32.625" style="362" customWidth="1"/>
    <col min="4" max="5" width="2.375" style="383" customWidth="1"/>
    <col min="6" max="6" width="4.125" style="362" customWidth="1"/>
    <col min="7" max="7" width="3.875" style="362" customWidth="1"/>
    <col min="8" max="8" width="32.625" style="362" customWidth="1"/>
    <col min="9" max="10" width="2.375" style="363" customWidth="1"/>
    <col min="11" max="11" width="4.125" style="362" customWidth="1"/>
    <col min="12" max="12" width="3.875" style="362" customWidth="1"/>
    <col min="13" max="13" width="32.625" style="362" customWidth="1"/>
    <col min="14" max="15" width="2.375" style="363" customWidth="1"/>
    <col min="16" max="16" width="4.125" style="362" customWidth="1"/>
    <col min="17" max="17" width="3.75" style="362" customWidth="1"/>
    <col min="18" max="18" width="32.625" style="362" customWidth="1"/>
    <col min="19" max="20" width="2.375" style="363" customWidth="1"/>
    <col min="21" max="21" width="4.125" style="362" customWidth="1"/>
    <col min="22" max="22" width="3.875" style="362" customWidth="1"/>
    <col min="23" max="23" width="32.625" style="362" customWidth="1"/>
    <col min="24" max="25" width="2.375" style="383" customWidth="1"/>
    <col min="26" max="26" width="4.125" style="362" customWidth="1"/>
    <col min="27" max="27" width="3.875" style="362" customWidth="1"/>
    <col min="28" max="28" width="32.625" style="362" customWidth="1"/>
    <col min="29" max="30" width="2.375" style="383" customWidth="1"/>
    <col min="31" max="31" width="4.125" style="362" customWidth="1"/>
    <col min="32" max="32" width="3.875" style="362" customWidth="1"/>
    <col min="33" max="33" width="32.625" style="362" customWidth="1"/>
    <col min="34" max="35" width="2.375" style="383" customWidth="1"/>
    <col min="36" max="36" width="4.125" style="362" customWidth="1"/>
    <col min="37" max="37" width="3.875" style="362" customWidth="1"/>
    <col min="38" max="38" width="32.625" style="362" customWidth="1"/>
    <col min="39" max="40" width="2.375" style="383" customWidth="1"/>
    <col min="41" max="41" width="4.125" style="362" customWidth="1"/>
    <col min="42" max="42" width="3.875" style="362" customWidth="1"/>
    <col min="43" max="43" width="32.625" style="362" customWidth="1"/>
    <col min="44" max="45" width="2.375" style="383" customWidth="1"/>
    <col min="46" max="46" width="4.125" style="362" customWidth="1"/>
    <col min="47" max="47" width="3.875" style="591" customWidth="1"/>
    <col min="48" max="48" width="32.625" style="362" customWidth="1"/>
    <col min="49" max="50" width="2.375" style="383" customWidth="1"/>
    <col min="51" max="51" width="4.125" style="362" customWidth="1"/>
    <col min="52" max="52" width="3.875" style="362" customWidth="1"/>
    <col min="53" max="53" width="32.625" style="362" customWidth="1"/>
    <col min="54" max="55" width="2.375" style="383" customWidth="1"/>
    <col min="56" max="56" width="4.125" style="362" customWidth="1"/>
    <col min="57" max="57" width="3.875" style="362" customWidth="1"/>
    <col min="58" max="58" width="32.625" style="362" customWidth="1"/>
    <col min="59" max="60" width="2.375" style="383" customWidth="1"/>
    <col min="61" max="61" width="3.875" style="363" customWidth="1"/>
    <col min="62" max="62" width="2.375" style="363" customWidth="1"/>
    <col min="63" max="63" width="26.625" style="362" customWidth="1"/>
    <col min="64" max="16384" width="12" style="362"/>
  </cols>
  <sheetData>
    <row r="1" spans="1:62" ht="45.75" customHeight="1">
      <c r="A1" s="597"/>
      <c r="B1" s="520"/>
      <c r="C1" s="481"/>
      <c r="D1" s="482"/>
      <c r="E1" s="482"/>
      <c r="F1" s="481"/>
      <c r="G1" s="481"/>
      <c r="H1" s="483" t="s">
        <v>1241</v>
      </c>
      <c r="I1" s="484"/>
      <c r="J1" s="484"/>
      <c r="K1" s="481"/>
      <c r="L1" s="481"/>
      <c r="M1" s="388"/>
      <c r="N1" s="484"/>
      <c r="O1" s="484"/>
      <c r="P1" s="485"/>
      <c r="Q1" s="486"/>
      <c r="R1" s="486"/>
      <c r="S1" s="486"/>
      <c r="T1" s="486"/>
      <c r="U1" s="486"/>
      <c r="V1" s="486"/>
      <c r="W1" s="486"/>
      <c r="X1" s="625"/>
      <c r="Y1" s="625"/>
      <c r="Z1" s="625"/>
      <c r="AA1" s="625"/>
      <c r="AB1" s="625"/>
      <c r="AC1" s="625"/>
      <c r="AD1" s="625"/>
      <c r="AE1" s="625"/>
      <c r="AF1" s="625"/>
      <c r="AG1" s="388"/>
      <c r="AH1" s="1073"/>
      <c r="AI1" s="1073"/>
      <c r="AJ1" s="1073"/>
      <c r="AK1" s="1073"/>
      <c r="AL1" s="1073"/>
      <c r="AM1" s="1073"/>
      <c r="AN1" s="1073"/>
      <c r="AO1" s="1073"/>
      <c r="AP1" s="1073"/>
      <c r="AQ1" s="1073"/>
      <c r="AR1" s="1073"/>
      <c r="AS1" s="1073"/>
      <c r="AT1" s="1073"/>
      <c r="AU1" s="1073"/>
      <c r="AV1" s="1073"/>
      <c r="AW1" s="482"/>
      <c r="AX1" s="482"/>
      <c r="AY1" s="481"/>
      <c r="AZ1" s="481"/>
      <c r="BA1" s="487"/>
      <c r="BB1" s="482"/>
      <c r="BC1" s="482"/>
      <c r="BD1" s="481"/>
      <c r="BE1" s="481"/>
      <c r="BF1" s="519">
        <f ca="1">TODAY()</f>
        <v>45770</v>
      </c>
      <c r="BG1" s="482"/>
      <c r="BH1" s="482"/>
      <c r="BI1" s="361"/>
      <c r="BJ1" s="361"/>
    </row>
    <row r="2" spans="1:62" ht="27.95" customHeight="1" thickBot="1">
      <c r="A2" s="492"/>
      <c r="B2" s="490"/>
      <c r="C2" s="1079"/>
      <c r="D2" s="1079"/>
      <c r="E2" s="1079"/>
      <c r="F2" s="492"/>
      <c r="G2" s="492"/>
      <c r="H2" s="1079"/>
      <c r="I2" s="1079"/>
      <c r="J2" s="1079"/>
      <c r="K2" s="492"/>
      <c r="L2" s="492"/>
      <c r="M2" s="1079"/>
      <c r="N2" s="1079"/>
      <c r="O2" s="1079"/>
      <c r="P2" s="488"/>
      <c r="Q2" s="492"/>
      <c r="R2" s="1079"/>
      <c r="S2" s="1079"/>
      <c r="T2" s="1079"/>
      <c r="U2" s="488"/>
      <c r="V2" s="492"/>
      <c r="W2" s="1079"/>
      <c r="X2" s="1079"/>
      <c r="Y2" s="1079"/>
      <c r="Z2" s="493"/>
      <c r="AA2" s="493"/>
      <c r="AB2" s="1079"/>
      <c r="AC2" s="1079"/>
      <c r="AD2" s="1079"/>
      <c r="AE2" s="488"/>
      <c r="AF2" s="488"/>
      <c r="AG2" s="492"/>
      <c r="AH2" s="1080"/>
      <c r="AI2" s="1080"/>
      <c r="AJ2" s="494"/>
      <c r="AK2" s="388"/>
      <c r="AL2" s="490"/>
      <c r="AM2" s="495"/>
      <c r="AN2" s="495"/>
      <c r="AO2" s="488"/>
      <c r="AP2" s="488"/>
      <c r="AQ2" s="490"/>
      <c r="AR2" s="482"/>
      <c r="AS2" s="482"/>
      <c r="AT2" s="496"/>
      <c r="AU2" s="492"/>
      <c r="AV2" s="490"/>
      <c r="AW2" s="482"/>
      <c r="AX2" s="482"/>
      <c r="AY2" s="496"/>
      <c r="AZ2" s="488"/>
      <c r="BA2" s="490"/>
      <c r="BB2" s="1081"/>
      <c r="BC2" s="1082"/>
      <c r="BD2" s="1083"/>
      <c r="BE2" s="1084"/>
      <c r="BF2" s="490"/>
      <c r="BG2" s="482"/>
      <c r="BH2" s="482"/>
      <c r="BI2" s="361"/>
      <c r="BJ2" s="361"/>
    </row>
    <row r="3" spans="1:62" s="365" customFormat="1" ht="39.75" customHeight="1" thickBot="1">
      <c r="A3" s="604"/>
      <c r="B3" s="405"/>
      <c r="C3" s="405" t="s">
        <v>1056</v>
      </c>
      <c r="D3" s="464" t="s">
        <v>639</v>
      </c>
      <c r="E3" s="465" t="s">
        <v>640</v>
      </c>
      <c r="F3" s="466"/>
      <c r="G3" s="405"/>
      <c r="H3" s="405" t="s">
        <v>1</v>
      </c>
      <c r="I3" s="467" t="s">
        <v>639</v>
      </c>
      <c r="J3" s="468" t="s">
        <v>640</v>
      </c>
      <c r="K3" s="466"/>
      <c r="L3" s="405"/>
      <c r="M3" s="405" t="s">
        <v>2</v>
      </c>
      <c r="N3" s="467" t="s">
        <v>639</v>
      </c>
      <c r="O3" s="468" t="s">
        <v>640</v>
      </c>
      <c r="P3" s="466"/>
      <c r="Q3" s="405"/>
      <c r="R3" s="405" t="s">
        <v>3</v>
      </c>
      <c r="S3" s="467" t="s">
        <v>639</v>
      </c>
      <c r="T3" s="468" t="s">
        <v>640</v>
      </c>
      <c r="U3" s="466"/>
      <c r="V3" s="405"/>
      <c r="W3" s="405" t="s">
        <v>4</v>
      </c>
      <c r="X3" s="464" t="s">
        <v>639</v>
      </c>
      <c r="Y3" s="465" t="s">
        <v>640</v>
      </c>
      <c r="Z3" s="466"/>
      <c r="AA3" s="405"/>
      <c r="AB3" s="405" t="s">
        <v>5</v>
      </c>
      <c r="AC3" s="464" t="s">
        <v>639</v>
      </c>
      <c r="AD3" s="465" t="s">
        <v>640</v>
      </c>
      <c r="AE3" s="466"/>
      <c r="AF3" s="405"/>
      <c r="AG3" s="405" t="s">
        <v>6</v>
      </c>
      <c r="AH3" s="464" t="s">
        <v>639</v>
      </c>
      <c r="AI3" s="465" t="s">
        <v>640</v>
      </c>
      <c r="AJ3" s="466"/>
      <c r="AK3" s="405"/>
      <c r="AL3" s="405" t="s">
        <v>7</v>
      </c>
      <c r="AM3" s="464" t="s">
        <v>639</v>
      </c>
      <c r="AN3" s="465" t="s">
        <v>640</v>
      </c>
      <c r="AO3" s="466"/>
      <c r="AP3" s="405"/>
      <c r="AQ3" s="405" t="s">
        <v>8</v>
      </c>
      <c r="AR3" s="464" t="s">
        <v>639</v>
      </c>
      <c r="AS3" s="465" t="s">
        <v>640</v>
      </c>
      <c r="AT3" s="466"/>
      <c r="AU3" s="586"/>
      <c r="AV3" s="405" t="s">
        <v>813</v>
      </c>
      <c r="AW3" s="464" t="s">
        <v>639</v>
      </c>
      <c r="AX3" s="465" t="s">
        <v>640</v>
      </c>
      <c r="AY3" s="466"/>
      <c r="AZ3" s="405"/>
      <c r="BA3" s="405" t="s">
        <v>10</v>
      </c>
      <c r="BB3" s="464" t="s">
        <v>639</v>
      </c>
      <c r="BC3" s="465" t="s">
        <v>640</v>
      </c>
      <c r="BD3" s="466"/>
      <c r="BE3" s="405"/>
      <c r="BF3" s="405" t="s">
        <v>11</v>
      </c>
      <c r="BG3" s="464" t="s">
        <v>639</v>
      </c>
      <c r="BH3" s="465" t="s">
        <v>640</v>
      </c>
      <c r="BI3" s="469"/>
      <c r="BJ3" s="469"/>
    </row>
    <row r="4" spans="1:62" ht="65.099999999999994" customHeight="1">
      <c r="A4" s="608">
        <v>1</v>
      </c>
      <c r="B4" s="389" t="s">
        <v>249</v>
      </c>
      <c r="C4" s="473" t="s">
        <v>1007</v>
      </c>
      <c r="D4" s="411"/>
      <c r="E4" s="411"/>
      <c r="F4" s="539">
        <v>1</v>
      </c>
      <c r="G4" s="510" t="s">
        <v>20</v>
      </c>
      <c r="H4" s="637"/>
      <c r="I4" s="541"/>
      <c r="J4" s="542"/>
      <c r="K4" s="406">
        <v>1</v>
      </c>
      <c r="L4" s="498" t="s">
        <v>130</v>
      </c>
      <c r="M4" s="647" t="s">
        <v>1199</v>
      </c>
      <c r="N4" s="407" t="s">
        <v>748</v>
      </c>
      <c r="O4" s="408" t="s">
        <v>748</v>
      </c>
      <c r="P4" s="413">
        <v>1</v>
      </c>
      <c r="Q4" s="498" t="s">
        <v>249</v>
      </c>
      <c r="R4" s="627" t="s">
        <v>1204</v>
      </c>
      <c r="S4" s="411" t="s">
        <v>748</v>
      </c>
      <c r="T4" s="411" t="s">
        <v>748</v>
      </c>
      <c r="U4" s="417">
        <v>1</v>
      </c>
      <c r="V4" s="497" t="s">
        <v>795</v>
      </c>
      <c r="W4" s="638"/>
      <c r="X4" s="418"/>
      <c r="Y4" s="418"/>
      <c r="Z4" s="413">
        <v>1</v>
      </c>
      <c r="AA4" s="498" t="s">
        <v>247</v>
      </c>
      <c r="AB4" s="473" t="s">
        <v>896</v>
      </c>
      <c r="AC4" s="411" t="s">
        <v>748</v>
      </c>
      <c r="AD4" s="411" t="s">
        <v>748</v>
      </c>
      <c r="AE4" s="539">
        <v>1</v>
      </c>
      <c r="AF4" s="510" t="s">
        <v>437</v>
      </c>
      <c r="AG4" s="645"/>
      <c r="AH4" s="573"/>
      <c r="AI4" s="418"/>
      <c r="AJ4" s="406">
        <v>1</v>
      </c>
      <c r="AK4" s="498" t="s">
        <v>439</v>
      </c>
      <c r="AL4" s="476" t="s">
        <v>1102</v>
      </c>
      <c r="AM4" s="603" t="s">
        <v>748</v>
      </c>
      <c r="AN4" s="409" t="s">
        <v>748</v>
      </c>
      <c r="AO4" s="413">
        <v>1</v>
      </c>
      <c r="AP4" s="498" t="s">
        <v>247</v>
      </c>
      <c r="AQ4" s="473" t="s">
        <v>817</v>
      </c>
      <c r="AR4" s="411" t="s">
        <v>757</v>
      </c>
      <c r="AS4" s="411" t="s">
        <v>757</v>
      </c>
      <c r="AT4" s="417">
        <v>1</v>
      </c>
      <c r="AU4" s="497" t="s">
        <v>433</v>
      </c>
      <c r="AV4" s="470" t="s">
        <v>641</v>
      </c>
      <c r="AW4" s="418"/>
      <c r="AX4" s="418"/>
      <c r="AY4" s="406">
        <v>1</v>
      </c>
      <c r="AZ4" s="389" t="s">
        <v>130</v>
      </c>
      <c r="BA4" s="668" t="s">
        <v>1092</v>
      </c>
      <c r="BB4" s="412" t="s">
        <v>748</v>
      </c>
      <c r="BC4" s="409" t="s">
        <v>748</v>
      </c>
      <c r="BD4" s="406">
        <v>1</v>
      </c>
      <c r="BE4" s="498" t="s">
        <v>130</v>
      </c>
      <c r="BF4" s="536" t="s">
        <v>1239</v>
      </c>
      <c r="BG4" s="512" t="s">
        <v>748</v>
      </c>
      <c r="BH4" s="513" t="s">
        <v>748</v>
      </c>
      <c r="BI4" s="361"/>
      <c r="BJ4" s="361"/>
    </row>
    <row r="5" spans="1:62" ht="65.099999999999994" customHeight="1">
      <c r="A5" s="605">
        <v>2</v>
      </c>
      <c r="B5" s="510" t="s">
        <v>437</v>
      </c>
      <c r="C5" s="628"/>
      <c r="D5" s="509"/>
      <c r="E5" s="509"/>
      <c r="F5" s="417">
        <v>2</v>
      </c>
      <c r="G5" s="510" t="s">
        <v>795</v>
      </c>
      <c r="H5" s="543" t="s">
        <v>1191</v>
      </c>
      <c r="I5" s="544"/>
      <c r="J5" s="545"/>
      <c r="K5" s="413">
        <v>2</v>
      </c>
      <c r="L5" s="498" t="s">
        <v>247</v>
      </c>
      <c r="M5" s="627" t="s">
        <v>1160</v>
      </c>
      <c r="N5" s="414" t="s">
        <v>757</v>
      </c>
      <c r="O5" s="415" t="s">
        <v>757</v>
      </c>
      <c r="P5" s="417">
        <v>2</v>
      </c>
      <c r="Q5" s="497" t="s">
        <v>437</v>
      </c>
      <c r="R5" s="638"/>
      <c r="S5" s="544"/>
      <c r="T5" s="545"/>
      <c r="U5" s="417">
        <v>2</v>
      </c>
      <c r="V5" s="497" t="s">
        <v>210</v>
      </c>
      <c r="W5" s="638"/>
      <c r="X5" s="418"/>
      <c r="Y5" s="418"/>
      <c r="Z5" s="413">
        <v>2</v>
      </c>
      <c r="AA5" s="498" t="s">
        <v>249</v>
      </c>
      <c r="AB5" s="672" t="s">
        <v>1183</v>
      </c>
      <c r="AC5" s="411" t="s">
        <v>748</v>
      </c>
      <c r="AD5" s="411" t="s">
        <v>748</v>
      </c>
      <c r="AE5" s="417">
        <v>2</v>
      </c>
      <c r="AF5" s="510" t="s">
        <v>20</v>
      </c>
      <c r="AG5" s="658"/>
      <c r="AH5" s="511"/>
      <c r="AI5" s="418"/>
      <c r="AJ5" s="413">
        <v>2</v>
      </c>
      <c r="AK5" s="498" t="s">
        <v>130</v>
      </c>
      <c r="AL5" s="675" t="s">
        <v>1221</v>
      </c>
      <c r="AM5" s="411" t="s">
        <v>748</v>
      </c>
      <c r="AN5" s="411" t="s">
        <v>748</v>
      </c>
      <c r="AO5" s="413">
        <v>2</v>
      </c>
      <c r="AP5" s="498" t="s">
        <v>249</v>
      </c>
      <c r="AQ5" s="473" t="s">
        <v>1149</v>
      </c>
      <c r="AR5" s="411" t="s">
        <v>757</v>
      </c>
      <c r="AS5" s="411" t="s">
        <v>757</v>
      </c>
      <c r="AT5" s="417">
        <v>2</v>
      </c>
      <c r="AU5" s="497" t="s">
        <v>795</v>
      </c>
      <c r="AV5" s="470" t="s">
        <v>754</v>
      </c>
      <c r="AW5" s="418"/>
      <c r="AX5" s="418"/>
      <c r="AY5" s="413">
        <v>2</v>
      </c>
      <c r="AZ5" s="498" t="s">
        <v>247</v>
      </c>
      <c r="BA5" s="473"/>
      <c r="BB5" s="411" t="s">
        <v>748</v>
      </c>
      <c r="BC5" s="411" t="s">
        <v>748</v>
      </c>
      <c r="BD5" s="413">
        <v>2</v>
      </c>
      <c r="BE5" s="498" t="s">
        <v>247</v>
      </c>
      <c r="BF5" s="473" t="s">
        <v>1236</v>
      </c>
      <c r="BG5" s="416" t="s">
        <v>748</v>
      </c>
      <c r="BH5" s="411" t="s">
        <v>748</v>
      </c>
      <c r="BI5" s="361"/>
      <c r="BJ5" s="361"/>
    </row>
    <row r="6" spans="1:62" ht="65.099999999999994" customHeight="1">
      <c r="A6" s="605">
        <v>3</v>
      </c>
      <c r="B6" s="510" t="s">
        <v>0</v>
      </c>
      <c r="C6" s="628"/>
      <c r="D6" s="509"/>
      <c r="E6" s="509"/>
      <c r="F6" s="417">
        <v>3</v>
      </c>
      <c r="G6" s="510" t="s">
        <v>17</v>
      </c>
      <c r="H6" s="470" t="s">
        <v>642</v>
      </c>
      <c r="I6" s="418"/>
      <c r="J6" s="418"/>
      <c r="K6" s="413">
        <v>3</v>
      </c>
      <c r="L6" s="498" t="s">
        <v>14</v>
      </c>
      <c r="M6" s="627"/>
      <c r="N6" s="414" t="s">
        <v>757</v>
      </c>
      <c r="O6" s="415" t="s">
        <v>757</v>
      </c>
      <c r="P6" s="417">
        <v>3</v>
      </c>
      <c r="Q6" s="497" t="s">
        <v>0</v>
      </c>
      <c r="R6" s="634"/>
      <c r="S6" s="544"/>
      <c r="T6" s="545"/>
      <c r="U6" s="506">
        <v>3</v>
      </c>
      <c r="V6" s="497" t="s">
        <v>12</v>
      </c>
      <c r="W6" s="628"/>
      <c r="X6" s="509"/>
      <c r="Y6" s="509"/>
      <c r="Z6" s="417">
        <v>3</v>
      </c>
      <c r="AA6" s="497" t="s">
        <v>15</v>
      </c>
      <c r="AB6" s="641"/>
      <c r="AC6" s="573"/>
      <c r="AD6" s="418"/>
      <c r="AE6" s="413">
        <v>3</v>
      </c>
      <c r="AF6" s="389" t="s">
        <v>16</v>
      </c>
      <c r="AG6" s="472" t="s">
        <v>1217</v>
      </c>
      <c r="AH6" s="410" t="s">
        <v>748</v>
      </c>
      <c r="AI6" s="411" t="s">
        <v>748</v>
      </c>
      <c r="AJ6" s="417">
        <v>3</v>
      </c>
      <c r="AK6" s="497" t="s">
        <v>13</v>
      </c>
      <c r="AL6" s="470" t="s">
        <v>643</v>
      </c>
      <c r="AM6" s="418"/>
      <c r="AN6" s="418"/>
      <c r="AO6" s="417">
        <v>3</v>
      </c>
      <c r="AP6" s="497" t="s">
        <v>15</v>
      </c>
      <c r="AQ6" s="637"/>
      <c r="AR6" s="418"/>
      <c r="AS6" s="418"/>
      <c r="AT6" s="417">
        <v>3</v>
      </c>
      <c r="AU6" s="497" t="s">
        <v>439</v>
      </c>
      <c r="AV6" s="470" t="s">
        <v>754</v>
      </c>
      <c r="AW6" s="418"/>
      <c r="AX6" s="418"/>
      <c r="AY6" s="413">
        <v>3</v>
      </c>
      <c r="AZ6" s="389" t="s">
        <v>14</v>
      </c>
      <c r="BA6" s="471" t="s">
        <v>1230</v>
      </c>
      <c r="BB6" s="411" t="s">
        <v>748</v>
      </c>
      <c r="BC6" s="411" t="s">
        <v>748</v>
      </c>
      <c r="BD6" s="413">
        <v>3</v>
      </c>
      <c r="BE6" s="498" t="s">
        <v>14</v>
      </c>
      <c r="BF6" s="471" t="s">
        <v>820</v>
      </c>
      <c r="BG6" s="514" t="s">
        <v>748</v>
      </c>
      <c r="BH6" s="515" t="s">
        <v>748</v>
      </c>
      <c r="BI6" s="361"/>
      <c r="BJ6" s="361"/>
    </row>
    <row r="7" spans="1:62" ht="65.099999999999994" customHeight="1">
      <c r="A7" s="608">
        <v>4</v>
      </c>
      <c r="B7" s="389" t="s">
        <v>16</v>
      </c>
      <c r="C7" s="473" t="s">
        <v>1057</v>
      </c>
      <c r="D7" s="411"/>
      <c r="E7" s="411"/>
      <c r="F7" s="417">
        <v>4</v>
      </c>
      <c r="G7" s="510" t="s">
        <v>12</v>
      </c>
      <c r="H7" s="470" t="s">
        <v>128</v>
      </c>
      <c r="I7" s="418"/>
      <c r="J7" s="418"/>
      <c r="K7" s="417">
        <v>4</v>
      </c>
      <c r="L7" s="497" t="s">
        <v>15</v>
      </c>
      <c r="M7" s="641"/>
      <c r="N7" s="544" t="s">
        <v>748</v>
      </c>
      <c r="O7" s="545"/>
      <c r="P7" s="413">
        <v>4</v>
      </c>
      <c r="Q7" s="498" t="s">
        <v>16</v>
      </c>
      <c r="R7" s="472" t="s">
        <v>1059</v>
      </c>
      <c r="S7" s="414" t="s">
        <v>748</v>
      </c>
      <c r="T7" s="415" t="s">
        <v>748</v>
      </c>
      <c r="U7" s="506">
        <v>4</v>
      </c>
      <c r="V7" s="497" t="s">
        <v>13</v>
      </c>
      <c r="W7" s="628"/>
      <c r="X7" s="509"/>
      <c r="Y7" s="509"/>
      <c r="Z7" s="417">
        <v>4</v>
      </c>
      <c r="AA7" s="497" t="s">
        <v>0</v>
      </c>
      <c r="AB7" s="656"/>
      <c r="AC7" s="572"/>
      <c r="AD7" s="418"/>
      <c r="AE7" s="413">
        <v>4</v>
      </c>
      <c r="AF7" s="389" t="s">
        <v>17</v>
      </c>
      <c r="AG7" s="631"/>
      <c r="AH7" s="410" t="s">
        <v>748</v>
      </c>
      <c r="AI7" s="411" t="s">
        <v>748</v>
      </c>
      <c r="AJ7" s="413">
        <v>4</v>
      </c>
      <c r="AK7" s="498" t="s">
        <v>14</v>
      </c>
      <c r="AL7" s="627"/>
      <c r="AM7" s="411" t="s">
        <v>748</v>
      </c>
      <c r="AN7" s="411" t="s">
        <v>748</v>
      </c>
      <c r="AO7" s="417">
        <v>4</v>
      </c>
      <c r="AP7" s="497" t="s">
        <v>0</v>
      </c>
      <c r="AQ7" s="641"/>
      <c r="AR7" s="418"/>
      <c r="AS7" s="418"/>
      <c r="AT7" s="506">
        <v>4</v>
      </c>
      <c r="AU7" s="497" t="s">
        <v>12</v>
      </c>
      <c r="AV7" s="628"/>
      <c r="AW7" s="509"/>
      <c r="AX7" s="509"/>
      <c r="AY7" s="417">
        <v>4</v>
      </c>
      <c r="AZ7" s="497" t="s">
        <v>15</v>
      </c>
      <c r="BA7" s="653"/>
      <c r="BB7" s="418"/>
      <c r="BC7" s="418"/>
      <c r="BD7" s="417">
        <v>4</v>
      </c>
      <c r="BE7" s="497" t="s">
        <v>15</v>
      </c>
      <c r="BF7" s="653"/>
      <c r="BG7" s="418"/>
      <c r="BH7" s="418"/>
      <c r="BI7" s="361"/>
      <c r="BJ7" s="361"/>
    </row>
    <row r="8" spans="1:62" ht="65.099999999999994" customHeight="1">
      <c r="A8" s="608">
        <v>5</v>
      </c>
      <c r="B8" s="389" t="s">
        <v>17</v>
      </c>
      <c r="C8" s="476" t="s">
        <v>828</v>
      </c>
      <c r="D8" s="416"/>
      <c r="E8" s="411"/>
      <c r="F8" s="417">
        <v>5</v>
      </c>
      <c r="G8" s="510" t="s">
        <v>13</v>
      </c>
      <c r="H8" s="470" t="s">
        <v>644</v>
      </c>
      <c r="I8" s="418"/>
      <c r="J8" s="418"/>
      <c r="K8" s="417">
        <v>5</v>
      </c>
      <c r="L8" s="497" t="s">
        <v>0</v>
      </c>
      <c r="M8" s="653"/>
      <c r="N8" s="511"/>
      <c r="O8" s="545"/>
      <c r="P8" s="413">
        <v>5</v>
      </c>
      <c r="Q8" s="498" t="s">
        <v>17</v>
      </c>
      <c r="R8" s="629" t="s">
        <v>1073</v>
      </c>
      <c r="S8" s="414" t="s">
        <v>748</v>
      </c>
      <c r="T8" s="415" t="s">
        <v>748</v>
      </c>
      <c r="U8" s="506">
        <v>5</v>
      </c>
      <c r="V8" s="497" t="s">
        <v>14</v>
      </c>
      <c r="W8" s="622"/>
      <c r="X8" s="509"/>
      <c r="Y8" s="509"/>
      <c r="Z8" s="413">
        <v>5</v>
      </c>
      <c r="AA8" s="498" t="s">
        <v>16</v>
      </c>
      <c r="AB8" s="683" t="s">
        <v>1214</v>
      </c>
      <c r="AC8" s="410" t="s">
        <v>748</v>
      </c>
      <c r="AD8" s="411" t="s">
        <v>748</v>
      </c>
      <c r="AE8" s="413">
        <v>5</v>
      </c>
      <c r="AF8" s="389" t="s">
        <v>12</v>
      </c>
      <c r="AG8" s="674" t="s">
        <v>1037</v>
      </c>
      <c r="AH8" s="410" t="s">
        <v>748</v>
      </c>
      <c r="AI8" s="411" t="s">
        <v>748</v>
      </c>
      <c r="AJ8" s="417">
        <v>5</v>
      </c>
      <c r="AK8" s="497" t="s">
        <v>15</v>
      </c>
      <c r="AL8" s="641"/>
      <c r="AM8" s="418"/>
      <c r="AN8" s="418"/>
      <c r="AO8" s="413">
        <v>5</v>
      </c>
      <c r="AP8" s="498" t="s">
        <v>16</v>
      </c>
      <c r="AQ8" s="629" t="s">
        <v>1222</v>
      </c>
      <c r="AR8" s="411" t="s">
        <v>748</v>
      </c>
      <c r="AS8" s="411" t="s">
        <v>748</v>
      </c>
      <c r="AT8" s="506">
        <v>5</v>
      </c>
      <c r="AU8" s="497" t="s">
        <v>13</v>
      </c>
      <c r="AV8" s="628"/>
      <c r="AW8" s="509"/>
      <c r="AX8" s="509"/>
      <c r="AY8" s="417">
        <v>5</v>
      </c>
      <c r="AZ8" s="510" t="s">
        <v>0</v>
      </c>
      <c r="BA8" s="641"/>
      <c r="BB8" s="418"/>
      <c r="BC8" s="418"/>
      <c r="BD8" s="417">
        <v>5</v>
      </c>
      <c r="BE8" s="497" t="s">
        <v>0</v>
      </c>
      <c r="BF8" s="653"/>
      <c r="BG8" s="418"/>
      <c r="BH8" s="418"/>
      <c r="BI8" s="361"/>
      <c r="BJ8" s="361"/>
    </row>
    <row r="9" spans="1:62" ht="65.099999999999994" customHeight="1">
      <c r="A9" s="608">
        <v>6</v>
      </c>
      <c r="B9" s="389" t="s">
        <v>12</v>
      </c>
      <c r="C9" s="517" t="s">
        <v>1008</v>
      </c>
      <c r="D9" s="416" t="s">
        <v>748</v>
      </c>
      <c r="E9" s="411"/>
      <c r="F9" s="413">
        <v>6</v>
      </c>
      <c r="G9" s="389" t="s">
        <v>14</v>
      </c>
      <c r="H9" s="676"/>
      <c r="I9" s="414" t="s">
        <v>757</v>
      </c>
      <c r="J9" s="415" t="s">
        <v>757</v>
      </c>
      <c r="K9" s="417">
        <v>6</v>
      </c>
      <c r="L9" s="497" t="s">
        <v>16</v>
      </c>
      <c r="M9" s="557" t="s">
        <v>1075</v>
      </c>
      <c r="N9" s="544"/>
      <c r="O9" s="545"/>
      <c r="P9" s="413">
        <v>6</v>
      </c>
      <c r="Q9" s="498" t="s">
        <v>12</v>
      </c>
      <c r="R9" s="672" t="s">
        <v>860</v>
      </c>
      <c r="S9" s="414" t="s">
        <v>748</v>
      </c>
      <c r="T9" s="415" t="s">
        <v>748</v>
      </c>
      <c r="U9" s="506">
        <v>6</v>
      </c>
      <c r="V9" s="497" t="s">
        <v>15</v>
      </c>
      <c r="W9" s="628"/>
      <c r="X9" s="509"/>
      <c r="Y9" s="509"/>
      <c r="Z9" s="413">
        <v>6</v>
      </c>
      <c r="AA9" s="498" t="s">
        <v>17</v>
      </c>
      <c r="AB9" s="475" t="s">
        <v>1215</v>
      </c>
      <c r="AC9" s="410" t="s">
        <v>748</v>
      </c>
      <c r="AD9" s="411" t="s">
        <v>748</v>
      </c>
      <c r="AE9" s="413">
        <v>6</v>
      </c>
      <c r="AF9" s="389" t="s">
        <v>13</v>
      </c>
      <c r="AG9" s="473" t="s">
        <v>1144</v>
      </c>
      <c r="AH9" s="410" t="s">
        <v>748</v>
      </c>
      <c r="AI9" s="411" t="s">
        <v>748</v>
      </c>
      <c r="AJ9" s="417">
        <v>6</v>
      </c>
      <c r="AK9" s="497" t="s">
        <v>0</v>
      </c>
      <c r="AL9" s="645"/>
      <c r="AM9" s="418"/>
      <c r="AN9" s="418"/>
      <c r="AO9" s="413">
        <v>6</v>
      </c>
      <c r="AP9" s="498" t="s">
        <v>17</v>
      </c>
      <c r="AQ9" s="636"/>
      <c r="AR9" s="411" t="s">
        <v>748</v>
      </c>
      <c r="AS9" s="411" t="s">
        <v>748</v>
      </c>
      <c r="AT9" s="506">
        <v>6</v>
      </c>
      <c r="AU9" s="497" t="s">
        <v>14</v>
      </c>
      <c r="AV9" s="628"/>
      <c r="AW9" s="509"/>
      <c r="AX9" s="509"/>
      <c r="AY9" s="413">
        <v>6</v>
      </c>
      <c r="AZ9" s="498" t="s">
        <v>16</v>
      </c>
      <c r="BA9" s="547" t="s">
        <v>1231</v>
      </c>
      <c r="BB9" s="411" t="s">
        <v>748</v>
      </c>
      <c r="BC9" s="411" t="s">
        <v>748</v>
      </c>
      <c r="BD9" s="413">
        <v>6</v>
      </c>
      <c r="BE9" s="498" t="s">
        <v>16</v>
      </c>
      <c r="BF9" s="471" t="s">
        <v>1237</v>
      </c>
      <c r="BG9" s="411" t="s">
        <v>748</v>
      </c>
      <c r="BH9" s="411" t="s">
        <v>748</v>
      </c>
      <c r="BI9" s="361"/>
      <c r="BJ9" s="361"/>
    </row>
    <row r="10" spans="1:62" ht="65.099999999999994" customHeight="1">
      <c r="A10" s="608">
        <v>7</v>
      </c>
      <c r="B10" s="389" t="s">
        <v>13</v>
      </c>
      <c r="C10" s="682" t="s">
        <v>279</v>
      </c>
      <c r="D10" s="416" t="s">
        <v>748</v>
      </c>
      <c r="E10" s="411"/>
      <c r="F10" s="417">
        <v>7</v>
      </c>
      <c r="G10" s="510" t="s">
        <v>15</v>
      </c>
      <c r="H10" s="639"/>
      <c r="I10" s="544"/>
      <c r="J10" s="545"/>
      <c r="K10" s="413">
        <v>7</v>
      </c>
      <c r="L10" s="498" t="s">
        <v>17</v>
      </c>
      <c r="M10" s="648"/>
      <c r="N10" s="414" t="s">
        <v>748</v>
      </c>
      <c r="O10" s="415" t="s">
        <v>748</v>
      </c>
      <c r="P10" s="413">
        <v>7</v>
      </c>
      <c r="Q10" s="498" t="s">
        <v>13</v>
      </c>
      <c r="R10" s="473"/>
      <c r="S10" s="411" t="s">
        <v>748</v>
      </c>
      <c r="T10" s="411" t="s">
        <v>748</v>
      </c>
      <c r="U10" s="506">
        <v>7</v>
      </c>
      <c r="V10" s="497" t="s">
        <v>0</v>
      </c>
      <c r="W10" s="622"/>
      <c r="X10" s="509"/>
      <c r="Y10" s="509"/>
      <c r="Z10" s="413">
        <v>7</v>
      </c>
      <c r="AA10" s="498" t="s">
        <v>12</v>
      </c>
      <c r="AB10" s="644"/>
      <c r="AC10" s="410" t="s">
        <v>748</v>
      </c>
      <c r="AD10" s="411" t="s">
        <v>748</v>
      </c>
      <c r="AE10" s="413">
        <v>7</v>
      </c>
      <c r="AF10" s="389" t="s">
        <v>14</v>
      </c>
      <c r="AG10" s="682" t="s">
        <v>1163</v>
      </c>
      <c r="AH10" s="410" t="s">
        <v>748</v>
      </c>
      <c r="AI10" s="411" t="s">
        <v>748</v>
      </c>
      <c r="AJ10" s="413">
        <v>7</v>
      </c>
      <c r="AK10" s="498" t="s">
        <v>16</v>
      </c>
      <c r="AL10" s="663" t="s">
        <v>1222</v>
      </c>
      <c r="AM10" s="411" t="s">
        <v>748</v>
      </c>
      <c r="AN10" s="411" t="s">
        <v>748</v>
      </c>
      <c r="AO10" s="413">
        <v>7</v>
      </c>
      <c r="AP10" s="498" t="s">
        <v>12</v>
      </c>
      <c r="AQ10" s="672" t="s">
        <v>1224</v>
      </c>
      <c r="AR10" s="411" t="s">
        <v>748</v>
      </c>
      <c r="AS10" s="411" t="s">
        <v>748</v>
      </c>
      <c r="AT10" s="506">
        <v>7</v>
      </c>
      <c r="AU10" s="497" t="s">
        <v>15</v>
      </c>
      <c r="AV10" s="628"/>
      <c r="AW10" s="509"/>
      <c r="AX10" s="509"/>
      <c r="AY10" s="413">
        <v>7</v>
      </c>
      <c r="AZ10" s="389" t="s">
        <v>17</v>
      </c>
      <c r="BA10" s="475" t="s">
        <v>1232</v>
      </c>
      <c r="BB10" s="411" t="s">
        <v>748</v>
      </c>
      <c r="BC10" s="411" t="s">
        <v>748</v>
      </c>
      <c r="BD10" s="413">
        <v>7</v>
      </c>
      <c r="BE10" s="498" t="s">
        <v>17</v>
      </c>
      <c r="BF10" s="679"/>
      <c r="BG10" s="411" t="s">
        <v>748</v>
      </c>
      <c r="BH10" s="411" t="s">
        <v>748</v>
      </c>
      <c r="BI10" s="361"/>
      <c r="BJ10" s="361"/>
    </row>
    <row r="11" spans="1:62" ht="65.099999999999994" customHeight="1">
      <c r="A11" s="608">
        <v>8</v>
      </c>
      <c r="B11" s="389" t="s">
        <v>14</v>
      </c>
      <c r="C11" s="505" t="s">
        <v>1186</v>
      </c>
      <c r="D11" s="416" t="s">
        <v>748</v>
      </c>
      <c r="E11" s="411" t="s">
        <v>748</v>
      </c>
      <c r="F11" s="417">
        <v>8</v>
      </c>
      <c r="G11" s="510" t="s">
        <v>0</v>
      </c>
      <c r="H11" s="639"/>
      <c r="I11" s="544"/>
      <c r="J11" s="545"/>
      <c r="K11" s="413">
        <v>8</v>
      </c>
      <c r="L11" s="498" t="s">
        <v>12</v>
      </c>
      <c r="M11" s="674" t="s">
        <v>1076</v>
      </c>
      <c r="N11" s="414" t="s">
        <v>748</v>
      </c>
      <c r="O11" s="415" t="s">
        <v>748</v>
      </c>
      <c r="P11" s="413">
        <v>8</v>
      </c>
      <c r="Q11" s="498" t="s">
        <v>14</v>
      </c>
      <c r="R11" s="473" t="s">
        <v>1142</v>
      </c>
      <c r="S11" s="411" t="s">
        <v>748</v>
      </c>
      <c r="T11" s="411" t="s">
        <v>748</v>
      </c>
      <c r="U11" s="506">
        <v>8</v>
      </c>
      <c r="V11" s="497" t="s">
        <v>16</v>
      </c>
      <c r="W11" s="508"/>
      <c r="X11" s="509"/>
      <c r="Y11" s="509"/>
      <c r="Z11" s="413">
        <v>8</v>
      </c>
      <c r="AA11" s="498" t="s">
        <v>13</v>
      </c>
      <c r="AB11" s="672" t="s">
        <v>1120</v>
      </c>
      <c r="AC11" s="410" t="s">
        <v>748</v>
      </c>
      <c r="AD11" s="411" t="s">
        <v>748</v>
      </c>
      <c r="AE11" s="417">
        <v>8</v>
      </c>
      <c r="AF11" s="510" t="s">
        <v>15</v>
      </c>
      <c r="AG11" s="659"/>
      <c r="AH11" s="573"/>
      <c r="AI11" s="418"/>
      <c r="AJ11" s="413">
        <v>8</v>
      </c>
      <c r="AK11" s="498" t="s">
        <v>17</v>
      </c>
      <c r="AL11" s="644"/>
      <c r="AM11" s="411" t="s">
        <v>748</v>
      </c>
      <c r="AN11" s="411" t="s">
        <v>748</v>
      </c>
      <c r="AO11" s="413">
        <v>8</v>
      </c>
      <c r="AP11" s="498" t="s">
        <v>13</v>
      </c>
      <c r="AQ11" s="473" t="s">
        <v>1225</v>
      </c>
      <c r="AR11" s="411" t="s">
        <v>748</v>
      </c>
      <c r="AS11" s="411" t="s">
        <v>748</v>
      </c>
      <c r="AT11" s="506">
        <v>8</v>
      </c>
      <c r="AU11" s="497" t="s">
        <v>0</v>
      </c>
      <c r="AV11" s="628"/>
      <c r="AW11" s="509"/>
      <c r="AX11" s="509"/>
      <c r="AY11" s="413">
        <v>8</v>
      </c>
      <c r="AZ11" s="498" t="s">
        <v>12</v>
      </c>
      <c r="BA11" s="627"/>
      <c r="BB11" s="411" t="s">
        <v>748</v>
      </c>
      <c r="BC11" s="411" t="s">
        <v>748</v>
      </c>
      <c r="BD11" s="413">
        <v>8</v>
      </c>
      <c r="BE11" s="498" t="s">
        <v>12</v>
      </c>
      <c r="BF11" s="473" t="s">
        <v>879</v>
      </c>
      <c r="BG11" s="411" t="s">
        <v>748</v>
      </c>
      <c r="BH11" s="411" t="s">
        <v>748</v>
      </c>
      <c r="BI11" s="361"/>
      <c r="BJ11" s="361"/>
    </row>
    <row r="12" spans="1:62" ht="65.099999999999994" customHeight="1">
      <c r="A12" s="606">
        <v>9</v>
      </c>
      <c r="B12" s="510" t="s">
        <v>15</v>
      </c>
      <c r="C12" s="630"/>
      <c r="D12" s="511"/>
      <c r="E12" s="418"/>
      <c r="F12" s="413">
        <v>9</v>
      </c>
      <c r="G12" s="389" t="s">
        <v>16</v>
      </c>
      <c r="H12" s="611" t="s">
        <v>1192</v>
      </c>
      <c r="I12" s="414" t="s">
        <v>748</v>
      </c>
      <c r="J12" s="415" t="s">
        <v>748</v>
      </c>
      <c r="K12" s="413">
        <v>9</v>
      </c>
      <c r="L12" s="498" t="s">
        <v>13</v>
      </c>
      <c r="M12" s="631"/>
      <c r="N12" s="416" t="s">
        <v>748</v>
      </c>
      <c r="O12" s="415" t="s">
        <v>748</v>
      </c>
      <c r="P12" s="417">
        <v>9</v>
      </c>
      <c r="Q12" s="497" t="s">
        <v>15</v>
      </c>
      <c r="R12" s="650"/>
      <c r="S12" s="544"/>
      <c r="T12" s="545"/>
      <c r="U12" s="506">
        <v>9</v>
      </c>
      <c r="V12" s="497" t="s">
        <v>17</v>
      </c>
      <c r="W12" s="628"/>
      <c r="X12" s="509"/>
      <c r="Y12" s="509"/>
      <c r="Z12" s="413">
        <v>9</v>
      </c>
      <c r="AA12" s="498" t="s">
        <v>14</v>
      </c>
      <c r="AB12" s="473" t="s">
        <v>1070</v>
      </c>
      <c r="AC12" s="410" t="s">
        <v>748</v>
      </c>
      <c r="AD12" s="411" t="s">
        <v>748</v>
      </c>
      <c r="AE12" s="417">
        <v>9</v>
      </c>
      <c r="AF12" s="510" t="s">
        <v>0</v>
      </c>
      <c r="AG12" s="660"/>
      <c r="AH12" s="418"/>
      <c r="AI12" s="418"/>
      <c r="AJ12" s="413">
        <v>9</v>
      </c>
      <c r="AK12" s="498" t="s">
        <v>12</v>
      </c>
      <c r="AL12" s="675" t="s">
        <v>978</v>
      </c>
      <c r="AM12" s="411" t="s">
        <v>748</v>
      </c>
      <c r="AN12" s="411" t="s">
        <v>748</v>
      </c>
      <c r="AO12" s="413">
        <v>9</v>
      </c>
      <c r="AP12" s="498" t="s">
        <v>14</v>
      </c>
      <c r="AQ12" s="473"/>
      <c r="AR12" s="411" t="s">
        <v>748</v>
      </c>
      <c r="AS12" s="411" t="s">
        <v>748</v>
      </c>
      <c r="AT12" s="417">
        <v>9</v>
      </c>
      <c r="AU12" s="497" t="s">
        <v>16</v>
      </c>
      <c r="AV12" s="470" t="s">
        <v>1066</v>
      </c>
      <c r="AW12" s="418"/>
      <c r="AX12" s="418"/>
      <c r="AY12" s="413">
        <v>9</v>
      </c>
      <c r="AZ12" s="389" t="s">
        <v>13</v>
      </c>
      <c r="BA12" s="627"/>
      <c r="BB12" s="411" t="s">
        <v>748</v>
      </c>
      <c r="BC12" s="411" t="s">
        <v>748</v>
      </c>
      <c r="BD12" s="413">
        <v>9</v>
      </c>
      <c r="BE12" s="498" t="s">
        <v>13</v>
      </c>
      <c r="BF12" s="473" t="s">
        <v>1238</v>
      </c>
      <c r="BG12" s="411" t="s">
        <v>748</v>
      </c>
      <c r="BH12" s="411" t="s">
        <v>748</v>
      </c>
      <c r="BI12" s="361"/>
      <c r="BJ12" s="361"/>
    </row>
    <row r="13" spans="1:62" ht="65.099999999999994" customHeight="1">
      <c r="A13" s="605">
        <v>10</v>
      </c>
      <c r="B13" s="510" t="s">
        <v>0</v>
      </c>
      <c r="C13" s="630"/>
      <c r="D13" s="528"/>
      <c r="E13" s="509"/>
      <c r="F13" s="413">
        <v>10</v>
      </c>
      <c r="G13" s="389" t="s">
        <v>17</v>
      </c>
      <c r="H13" s="677" t="s">
        <v>1193</v>
      </c>
      <c r="I13" s="414" t="s">
        <v>748</v>
      </c>
      <c r="J13" s="415" t="s">
        <v>748</v>
      </c>
      <c r="K13" s="413">
        <v>10</v>
      </c>
      <c r="L13" s="498" t="s">
        <v>14</v>
      </c>
      <c r="M13" s="627"/>
      <c r="N13" s="416" t="s">
        <v>748</v>
      </c>
      <c r="O13" s="415" t="s">
        <v>748</v>
      </c>
      <c r="P13" s="417">
        <v>10</v>
      </c>
      <c r="Q13" s="497" t="s">
        <v>0</v>
      </c>
      <c r="R13" s="634"/>
      <c r="S13" s="544"/>
      <c r="T13" s="545"/>
      <c r="U13" s="506">
        <v>10</v>
      </c>
      <c r="V13" s="497" t="s">
        <v>12</v>
      </c>
      <c r="W13" s="508"/>
      <c r="X13" s="509"/>
      <c r="Y13" s="509"/>
      <c r="Z13" s="417">
        <v>10</v>
      </c>
      <c r="AA13" s="497" t="s">
        <v>15</v>
      </c>
      <c r="AB13" s="474" t="s">
        <v>1085</v>
      </c>
      <c r="AC13" s="573" t="s">
        <v>748</v>
      </c>
      <c r="AD13" s="418"/>
      <c r="AE13" s="417">
        <v>10</v>
      </c>
      <c r="AF13" s="510" t="s">
        <v>16</v>
      </c>
      <c r="AG13" s="560" t="s">
        <v>1063</v>
      </c>
      <c r="AH13" s="418"/>
      <c r="AI13" s="418"/>
      <c r="AJ13" s="413">
        <v>10</v>
      </c>
      <c r="AK13" s="498" t="s">
        <v>13</v>
      </c>
      <c r="AL13" s="627"/>
      <c r="AM13" s="411" t="s">
        <v>748</v>
      </c>
      <c r="AN13" s="411" t="s">
        <v>748</v>
      </c>
      <c r="AO13" s="417">
        <v>10</v>
      </c>
      <c r="AP13" s="497" t="s">
        <v>15</v>
      </c>
      <c r="AQ13" s="638"/>
      <c r="AR13" s="418"/>
      <c r="AS13" s="418"/>
      <c r="AT13" s="417">
        <v>10</v>
      </c>
      <c r="AU13" s="497" t="s">
        <v>17</v>
      </c>
      <c r="AV13" s="638"/>
      <c r="AW13" s="418"/>
      <c r="AX13" s="418"/>
      <c r="AY13" s="413">
        <v>10</v>
      </c>
      <c r="AZ13" s="498" t="s">
        <v>14</v>
      </c>
      <c r="BA13" s="473" t="s">
        <v>1109</v>
      </c>
      <c r="BB13" s="411" t="s">
        <v>748</v>
      </c>
      <c r="BC13" s="411" t="s">
        <v>748</v>
      </c>
      <c r="BD13" s="413">
        <v>10</v>
      </c>
      <c r="BE13" s="498" t="s">
        <v>14</v>
      </c>
      <c r="BF13" s="682"/>
      <c r="BG13" s="411" t="s">
        <v>748</v>
      </c>
      <c r="BH13" s="411" t="s">
        <v>748</v>
      </c>
      <c r="BI13" s="361"/>
      <c r="BJ13" s="361"/>
    </row>
    <row r="14" spans="1:62" ht="65.099999999999994" customHeight="1">
      <c r="A14" s="608">
        <v>11</v>
      </c>
      <c r="B14" s="389" t="s">
        <v>16</v>
      </c>
      <c r="C14" s="670" t="s">
        <v>1187</v>
      </c>
      <c r="D14" s="416" t="s">
        <v>748</v>
      </c>
      <c r="E14" s="411" t="s">
        <v>748</v>
      </c>
      <c r="F14" s="413">
        <v>11</v>
      </c>
      <c r="G14" s="389" t="s">
        <v>12</v>
      </c>
      <c r="H14" s="673" t="s">
        <v>1194</v>
      </c>
      <c r="I14" s="414" t="s">
        <v>757</v>
      </c>
      <c r="J14" s="415" t="s">
        <v>757</v>
      </c>
      <c r="K14" s="417">
        <v>11</v>
      </c>
      <c r="L14" s="497" t="s">
        <v>15</v>
      </c>
      <c r="M14" s="638"/>
      <c r="N14" s="511"/>
      <c r="O14" s="545"/>
      <c r="P14" s="413">
        <v>11</v>
      </c>
      <c r="Q14" s="498" t="s">
        <v>16</v>
      </c>
      <c r="R14" s="693" t="s">
        <v>1205</v>
      </c>
      <c r="S14" s="414" t="s">
        <v>748</v>
      </c>
      <c r="T14" s="415" t="s">
        <v>748</v>
      </c>
      <c r="U14" s="506">
        <v>11</v>
      </c>
      <c r="V14" s="497" t="s">
        <v>13</v>
      </c>
      <c r="W14" s="508" t="s">
        <v>1209</v>
      </c>
      <c r="X14" s="509"/>
      <c r="Y14" s="509"/>
      <c r="Z14" s="417">
        <v>11</v>
      </c>
      <c r="AA14" s="497" t="s">
        <v>0</v>
      </c>
      <c r="AB14" s="645"/>
      <c r="AC14" s="418"/>
      <c r="AD14" s="418"/>
      <c r="AE14" s="413">
        <v>11</v>
      </c>
      <c r="AF14" s="389" t="s">
        <v>17</v>
      </c>
      <c r="AG14" s="633"/>
      <c r="AH14" s="416" t="s">
        <v>748</v>
      </c>
      <c r="AI14" s="411" t="s">
        <v>748</v>
      </c>
      <c r="AJ14" s="413">
        <v>11</v>
      </c>
      <c r="AK14" s="498" t="s">
        <v>14</v>
      </c>
      <c r="AL14" s="627"/>
      <c r="AM14" s="411" t="s">
        <v>748</v>
      </c>
      <c r="AN14" s="411" t="s">
        <v>748</v>
      </c>
      <c r="AO14" s="417">
        <v>11</v>
      </c>
      <c r="AP14" s="497" t="s">
        <v>0</v>
      </c>
      <c r="AQ14" s="651"/>
      <c r="AR14" s="418"/>
      <c r="AS14" s="418"/>
      <c r="AT14" s="417">
        <v>11</v>
      </c>
      <c r="AU14" s="497" t="s">
        <v>12</v>
      </c>
      <c r="AV14" s="638"/>
      <c r="AW14" s="418"/>
      <c r="AX14" s="418"/>
      <c r="AY14" s="417">
        <v>11</v>
      </c>
      <c r="AZ14" s="510" t="s">
        <v>15</v>
      </c>
      <c r="BA14" s="470" t="s">
        <v>646</v>
      </c>
      <c r="BB14" s="418"/>
      <c r="BC14" s="418"/>
      <c r="BD14" s="417">
        <v>11</v>
      </c>
      <c r="BE14" s="497" t="s">
        <v>15</v>
      </c>
      <c r="BF14" s="689"/>
      <c r="BG14" s="418"/>
      <c r="BH14" s="418"/>
      <c r="BI14" s="361"/>
      <c r="BJ14" s="361"/>
    </row>
    <row r="15" spans="1:62" ht="65.099999999999994" customHeight="1">
      <c r="A15" s="608">
        <v>12</v>
      </c>
      <c r="B15" s="389" t="s">
        <v>17</v>
      </c>
      <c r="C15" s="631" t="s">
        <v>1188</v>
      </c>
      <c r="D15" s="416" t="s">
        <v>748</v>
      </c>
      <c r="E15" s="411" t="s">
        <v>748</v>
      </c>
      <c r="F15" s="413">
        <v>12</v>
      </c>
      <c r="G15" s="389" t="s">
        <v>13</v>
      </c>
      <c r="H15" s="627"/>
      <c r="I15" s="414" t="s">
        <v>757</v>
      </c>
      <c r="J15" s="415" t="s">
        <v>757</v>
      </c>
      <c r="K15" s="417">
        <v>12</v>
      </c>
      <c r="L15" s="497" t="s">
        <v>0</v>
      </c>
      <c r="M15" s="649"/>
      <c r="N15" s="544"/>
      <c r="O15" s="545"/>
      <c r="P15" s="413">
        <v>12</v>
      </c>
      <c r="Q15" s="498" t="s">
        <v>17</v>
      </c>
      <c r="R15" s="479"/>
      <c r="S15" s="414" t="s">
        <v>748</v>
      </c>
      <c r="T15" s="415" t="s">
        <v>748</v>
      </c>
      <c r="U15" s="506">
        <v>12</v>
      </c>
      <c r="V15" s="497" t="s">
        <v>14</v>
      </c>
      <c r="W15" s="628"/>
      <c r="X15" s="509"/>
      <c r="Y15" s="509"/>
      <c r="Z15" s="417">
        <v>12</v>
      </c>
      <c r="AA15" s="497" t="s">
        <v>16</v>
      </c>
      <c r="AB15" s="543" t="s">
        <v>1086</v>
      </c>
      <c r="AC15" s="418"/>
      <c r="AD15" s="418"/>
      <c r="AE15" s="413">
        <v>12</v>
      </c>
      <c r="AF15" s="389" t="s">
        <v>12</v>
      </c>
      <c r="AG15" s="647"/>
      <c r="AH15" s="411" t="s">
        <v>757</v>
      </c>
      <c r="AI15" s="411" t="s">
        <v>757</v>
      </c>
      <c r="AJ15" s="417">
        <v>12</v>
      </c>
      <c r="AK15" s="497" t="s">
        <v>15</v>
      </c>
      <c r="AL15" s="661"/>
      <c r="AM15" s="418"/>
      <c r="AN15" s="418"/>
      <c r="AO15" s="413">
        <v>12</v>
      </c>
      <c r="AP15" s="498" t="s">
        <v>16</v>
      </c>
      <c r="AQ15" s="644"/>
      <c r="AR15" s="411" t="s">
        <v>748</v>
      </c>
      <c r="AS15" s="411" t="s">
        <v>748</v>
      </c>
      <c r="AT15" s="417">
        <v>12</v>
      </c>
      <c r="AU15" s="497" t="s">
        <v>13</v>
      </c>
      <c r="AV15" s="470" t="s">
        <v>786</v>
      </c>
      <c r="AW15" s="418"/>
      <c r="AX15" s="418"/>
      <c r="AY15" s="417">
        <v>12</v>
      </c>
      <c r="AZ15" s="497" t="s">
        <v>0</v>
      </c>
      <c r="BA15" s="656"/>
      <c r="BB15" s="418"/>
      <c r="BC15" s="418"/>
      <c r="BD15" s="417">
        <v>12</v>
      </c>
      <c r="BE15" s="497" t="s">
        <v>0</v>
      </c>
      <c r="BF15" s="653"/>
      <c r="BG15" s="418"/>
      <c r="BH15" s="418"/>
      <c r="BI15" s="361"/>
      <c r="BJ15" s="361"/>
    </row>
    <row r="16" spans="1:62" ht="65.099999999999994" customHeight="1">
      <c r="A16" s="608">
        <v>13</v>
      </c>
      <c r="B16" s="389" t="s">
        <v>12</v>
      </c>
      <c r="C16" s="621"/>
      <c r="D16" s="416" t="s">
        <v>748</v>
      </c>
      <c r="E16" s="411" t="s">
        <v>748</v>
      </c>
      <c r="F16" s="413">
        <v>13</v>
      </c>
      <c r="G16" s="389" t="s">
        <v>14</v>
      </c>
      <c r="H16" s="473" t="s">
        <v>1141</v>
      </c>
      <c r="I16" s="414" t="s">
        <v>757</v>
      </c>
      <c r="J16" s="415" t="s">
        <v>757</v>
      </c>
      <c r="K16" s="413">
        <v>13</v>
      </c>
      <c r="L16" s="498" t="s">
        <v>16</v>
      </c>
      <c r="M16" s="475" t="s">
        <v>1200</v>
      </c>
      <c r="N16" s="414" t="s">
        <v>748</v>
      </c>
      <c r="O16" s="415" t="s">
        <v>748</v>
      </c>
      <c r="P16" s="413">
        <v>13</v>
      </c>
      <c r="Q16" s="498" t="s">
        <v>12</v>
      </c>
      <c r="R16" s="629" t="s">
        <v>1082</v>
      </c>
      <c r="S16" s="414" t="s">
        <v>748</v>
      </c>
      <c r="T16" s="415" t="s">
        <v>748</v>
      </c>
      <c r="U16" s="506">
        <v>13</v>
      </c>
      <c r="V16" s="497" t="s">
        <v>15</v>
      </c>
      <c r="W16" s="628"/>
      <c r="X16" s="509"/>
      <c r="Y16" s="509"/>
      <c r="Z16" s="413">
        <v>13</v>
      </c>
      <c r="AA16" s="498" t="s">
        <v>17</v>
      </c>
      <c r="AB16" s="472" t="s">
        <v>1185</v>
      </c>
      <c r="AC16" s="411" t="s">
        <v>748</v>
      </c>
      <c r="AD16" s="411" t="s">
        <v>748</v>
      </c>
      <c r="AE16" s="413">
        <v>13</v>
      </c>
      <c r="AF16" s="389" t="s">
        <v>13</v>
      </c>
      <c r="AG16" s="473" t="s">
        <v>1218</v>
      </c>
      <c r="AH16" s="411" t="s">
        <v>757</v>
      </c>
      <c r="AI16" s="411" t="s">
        <v>757</v>
      </c>
      <c r="AJ16" s="417">
        <v>13</v>
      </c>
      <c r="AK16" s="497" t="s">
        <v>0</v>
      </c>
      <c r="AL16" s="634"/>
      <c r="AM16" s="418"/>
      <c r="AN16" s="418"/>
      <c r="AO16" s="413">
        <v>13</v>
      </c>
      <c r="AP16" s="498" t="s">
        <v>17</v>
      </c>
      <c r="AQ16" s="627"/>
      <c r="AR16" s="411" t="s">
        <v>748</v>
      </c>
      <c r="AS16" s="570" t="s">
        <v>748</v>
      </c>
      <c r="AT16" s="413">
        <v>13</v>
      </c>
      <c r="AU16" s="498" t="s">
        <v>14</v>
      </c>
      <c r="AV16" s="633" t="s">
        <v>1227</v>
      </c>
      <c r="AW16" s="570" t="s">
        <v>748</v>
      </c>
      <c r="AX16" s="570" t="s">
        <v>748</v>
      </c>
      <c r="AY16" s="413">
        <v>13</v>
      </c>
      <c r="AZ16" s="389" t="s">
        <v>16</v>
      </c>
      <c r="BA16" s="476"/>
      <c r="BB16" s="411" t="s">
        <v>748</v>
      </c>
      <c r="BC16" s="411" t="s">
        <v>748</v>
      </c>
      <c r="BD16" s="413">
        <v>13</v>
      </c>
      <c r="BE16" s="498" t="s">
        <v>16</v>
      </c>
      <c r="BF16" s="473" t="s">
        <v>1059</v>
      </c>
      <c r="BG16" s="411" t="s">
        <v>748</v>
      </c>
      <c r="BH16" s="411" t="s">
        <v>748</v>
      </c>
      <c r="BI16" s="361"/>
      <c r="BJ16" s="361"/>
    </row>
    <row r="17" spans="1:62" ht="65.099999999999994" customHeight="1">
      <c r="A17" s="608">
        <v>14</v>
      </c>
      <c r="B17" s="389" t="s">
        <v>13</v>
      </c>
      <c r="C17" s="632"/>
      <c r="D17" s="416" t="s">
        <v>748</v>
      </c>
      <c r="E17" s="411" t="s">
        <v>748</v>
      </c>
      <c r="F17" s="417">
        <v>14</v>
      </c>
      <c r="G17" s="510" t="s">
        <v>15</v>
      </c>
      <c r="H17" s="640"/>
      <c r="I17" s="544"/>
      <c r="J17" s="545"/>
      <c r="K17" s="413">
        <v>14</v>
      </c>
      <c r="L17" s="498" t="s">
        <v>17</v>
      </c>
      <c r="M17" s="476"/>
      <c r="N17" s="414" t="s">
        <v>748</v>
      </c>
      <c r="O17" s="415" t="s">
        <v>748</v>
      </c>
      <c r="P17" s="413">
        <v>14</v>
      </c>
      <c r="Q17" s="498" t="s">
        <v>13</v>
      </c>
      <c r="R17" s="627" t="s">
        <v>1206</v>
      </c>
      <c r="S17" s="411" t="s">
        <v>748</v>
      </c>
      <c r="T17" s="411" t="s">
        <v>748</v>
      </c>
      <c r="U17" s="506">
        <v>14</v>
      </c>
      <c r="V17" s="497" t="s">
        <v>0</v>
      </c>
      <c r="W17" s="628"/>
      <c r="X17" s="509"/>
      <c r="Y17" s="509"/>
      <c r="Z17" s="413">
        <v>14</v>
      </c>
      <c r="AA17" s="498" t="s">
        <v>12</v>
      </c>
      <c r="AB17" s="692" t="s">
        <v>1170</v>
      </c>
      <c r="AC17" s="411" t="s">
        <v>748</v>
      </c>
      <c r="AD17" s="411" t="s">
        <v>748</v>
      </c>
      <c r="AE17" s="413">
        <v>14</v>
      </c>
      <c r="AF17" s="389" t="s">
        <v>14</v>
      </c>
      <c r="AG17" s="473" t="s">
        <v>1089</v>
      </c>
      <c r="AH17" s="411" t="s">
        <v>757</v>
      </c>
      <c r="AI17" s="411" t="s">
        <v>757</v>
      </c>
      <c r="AJ17" s="413">
        <v>14</v>
      </c>
      <c r="AK17" s="498" t="s">
        <v>16</v>
      </c>
      <c r="AL17" s="471" t="s">
        <v>854</v>
      </c>
      <c r="AM17" s="411" t="s">
        <v>748</v>
      </c>
      <c r="AN17" s="411" t="s">
        <v>748</v>
      </c>
      <c r="AO17" s="413">
        <v>14</v>
      </c>
      <c r="AP17" s="498" t="s">
        <v>12</v>
      </c>
      <c r="AQ17" s="475" t="s">
        <v>1136</v>
      </c>
      <c r="AR17" s="411" t="s">
        <v>748</v>
      </c>
      <c r="AS17" s="411" t="s">
        <v>748</v>
      </c>
      <c r="AT17" s="417">
        <v>14</v>
      </c>
      <c r="AU17" s="497" t="s">
        <v>15</v>
      </c>
      <c r="AV17" s="638"/>
      <c r="AW17" s="418"/>
      <c r="AX17" s="418"/>
      <c r="AY17" s="413">
        <v>14</v>
      </c>
      <c r="AZ17" s="498" t="s">
        <v>17</v>
      </c>
      <c r="BA17" s="476"/>
      <c r="BB17" s="411" t="s">
        <v>748</v>
      </c>
      <c r="BC17" s="411" t="s">
        <v>748</v>
      </c>
      <c r="BD17" s="413">
        <v>14</v>
      </c>
      <c r="BE17" s="498" t="s">
        <v>17</v>
      </c>
      <c r="BF17" s="627"/>
      <c r="BG17" s="411" t="s">
        <v>748</v>
      </c>
      <c r="BH17" s="411" t="s">
        <v>748</v>
      </c>
      <c r="BI17" s="361"/>
      <c r="BJ17" s="361"/>
    </row>
    <row r="18" spans="1:62" ht="65.099999999999994" customHeight="1">
      <c r="A18" s="608">
        <v>15</v>
      </c>
      <c r="B18" s="389" t="s">
        <v>14</v>
      </c>
      <c r="C18" s="505" t="s">
        <v>1071</v>
      </c>
      <c r="D18" s="416" t="s">
        <v>748</v>
      </c>
      <c r="E18" s="411" t="s">
        <v>748</v>
      </c>
      <c r="F18" s="417">
        <v>15</v>
      </c>
      <c r="G18" s="510" t="s">
        <v>0</v>
      </c>
      <c r="H18" s="640"/>
      <c r="I18" s="544"/>
      <c r="J18" s="545"/>
      <c r="K18" s="413">
        <v>15</v>
      </c>
      <c r="L18" s="498" t="s">
        <v>12</v>
      </c>
      <c r="M18" s="473"/>
      <c r="N18" s="414" t="s">
        <v>748</v>
      </c>
      <c r="O18" s="415" t="s">
        <v>748</v>
      </c>
      <c r="P18" s="413">
        <v>15</v>
      </c>
      <c r="Q18" s="498" t="s">
        <v>14</v>
      </c>
      <c r="R18" s="682" t="s">
        <v>851</v>
      </c>
      <c r="S18" s="411" t="s">
        <v>748</v>
      </c>
      <c r="T18" s="411" t="s">
        <v>748</v>
      </c>
      <c r="U18" s="417">
        <v>15</v>
      </c>
      <c r="V18" s="497" t="s">
        <v>16</v>
      </c>
      <c r="W18" s="628"/>
      <c r="X18" s="418"/>
      <c r="Y18" s="418"/>
      <c r="Z18" s="413">
        <v>15</v>
      </c>
      <c r="AA18" s="498" t="s">
        <v>13</v>
      </c>
      <c r="AB18" s="473"/>
      <c r="AC18" s="411" t="s">
        <v>748</v>
      </c>
      <c r="AD18" s="411" t="s">
        <v>748</v>
      </c>
      <c r="AE18" s="417">
        <v>15</v>
      </c>
      <c r="AF18" s="510" t="s">
        <v>15</v>
      </c>
      <c r="AG18" s="634"/>
      <c r="AH18" s="418"/>
      <c r="AI18" s="418"/>
      <c r="AJ18" s="413">
        <v>15</v>
      </c>
      <c r="AK18" s="498" t="s">
        <v>17</v>
      </c>
      <c r="AL18" s="472" t="s">
        <v>1223</v>
      </c>
      <c r="AM18" s="411" t="s">
        <v>748</v>
      </c>
      <c r="AN18" s="411" t="s">
        <v>748</v>
      </c>
      <c r="AO18" s="413">
        <v>15</v>
      </c>
      <c r="AP18" s="498" t="s">
        <v>13</v>
      </c>
      <c r="AQ18" s="473" t="s">
        <v>1135</v>
      </c>
      <c r="AR18" s="411" t="s">
        <v>748</v>
      </c>
      <c r="AS18" s="411" t="s">
        <v>748</v>
      </c>
      <c r="AT18" s="417">
        <v>15</v>
      </c>
      <c r="AU18" s="497" t="s">
        <v>0</v>
      </c>
      <c r="AV18" s="638"/>
      <c r="AW18" s="418"/>
      <c r="AX18" s="418"/>
      <c r="AY18" s="413">
        <v>15</v>
      </c>
      <c r="AZ18" s="389" t="s">
        <v>12</v>
      </c>
      <c r="BA18" s="675" t="s">
        <v>1095</v>
      </c>
      <c r="BB18" s="411" t="s">
        <v>748</v>
      </c>
      <c r="BC18" s="411" t="s">
        <v>748</v>
      </c>
      <c r="BD18" s="413">
        <v>15</v>
      </c>
      <c r="BE18" s="498" t="s">
        <v>12</v>
      </c>
      <c r="BF18" s="627"/>
      <c r="BG18" s="411" t="s">
        <v>748</v>
      </c>
      <c r="BH18" s="411" t="s">
        <v>748</v>
      </c>
      <c r="BI18" s="361"/>
      <c r="BJ18" s="361"/>
    </row>
    <row r="19" spans="1:62" ht="65.099999999999994" customHeight="1">
      <c r="A19" s="606">
        <v>16</v>
      </c>
      <c r="B19" s="510" t="s">
        <v>15</v>
      </c>
      <c r="C19" s="634"/>
      <c r="D19" s="511"/>
      <c r="E19" s="418"/>
      <c r="F19" s="413">
        <v>16</v>
      </c>
      <c r="G19" s="389" t="s">
        <v>16</v>
      </c>
      <c r="H19" s="678"/>
      <c r="I19" s="414"/>
      <c r="J19" s="415"/>
      <c r="K19" s="413">
        <v>16</v>
      </c>
      <c r="L19" s="498" t="s">
        <v>13</v>
      </c>
      <c r="M19" s="672" t="s">
        <v>1104</v>
      </c>
      <c r="N19" s="414" t="s">
        <v>748</v>
      </c>
      <c r="O19" s="415" t="s">
        <v>748</v>
      </c>
      <c r="P19" s="417">
        <v>16</v>
      </c>
      <c r="Q19" s="497" t="s">
        <v>15</v>
      </c>
      <c r="R19" s="651"/>
      <c r="S19" s="418"/>
      <c r="T19" s="418"/>
      <c r="U19" s="417">
        <v>16</v>
      </c>
      <c r="V19" s="497" t="s">
        <v>17</v>
      </c>
      <c r="W19" s="638"/>
      <c r="X19" s="418"/>
      <c r="Y19" s="418"/>
      <c r="Z19" s="413">
        <v>16</v>
      </c>
      <c r="AA19" s="498" t="s">
        <v>14</v>
      </c>
      <c r="AB19" s="473" t="s">
        <v>856</v>
      </c>
      <c r="AC19" s="411" t="s">
        <v>748</v>
      </c>
      <c r="AD19" s="411" t="s">
        <v>748</v>
      </c>
      <c r="AE19" s="417">
        <v>16</v>
      </c>
      <c r="AF19" s="510" t="s">
        <v>0</v>
      </c>
      <c r="AG19" s="661"/>
      <c r="AH19" s="418"/>
      <c r="AI19" s="418"/>
      <c r="AJ19" s="413">
        <v>16</v>
      </c>
      <c r="AK19" s="498" t="s">
        <v>12</v>
      </c>
      <c r="AL19" s="631"/>
      <c r="AM19" s="411" t="s">
        <v>748</v>
      </c>
      <c r="AN19" s="411" t="s">
        <v>748</v>
      </c>
      <c r="AO19" s="413">
        <v>16</v>
      </c>
      <c r="AP19" s="498" t="s">
        <v>14</v>
      </c>
      <c r="AQ19" s="473" t="s">
        <v>1173</v>
      </c>
      <c r="AR19" s="411" t="s">
        <v>748</v>
      </c>
      <c r="AS19" s="411" t="s">
        <v>748</v>
      </c>
      <c r="AT19" s="413">
        <v>16</v>
      </c>
      <c r="AU19" s="498" t="s">
        <v>16</v>
      </c>
      <c r="AV19" s="671" t="s">
        <v>1228</v>
      </c>
      <c r="AW19" s="416" t="s">
        <v>748</v>
      </c>
      <c r="AX19" s="411" t="s">
        <v>748</v>
      </c>
      <c r="AY19" s="413">
        <v>16</v>
      </c>
      <c r="AZ19" s="498" t="s">
        <v>13</v>
      </c>
      <c r="BA19" s="627" t="s">
        <v>1233</v>
      </c>
      <c r="BB19" s="411" t="s">
        <v>748</v>
      </c>
      <c r="BC19" s="411" t="s">
        <v>748</v>
      </c>
      <c r="BD19" s="413">
        <v>16</v>
      </c>
      <c r="BE19" s="498" t="s">
        <v>13</v>
      </c>
      <c r="BF19" s="627"/>
      <c r="BG19" s="411" t="s">
        <v>748</v>
      </c>
      <c r="BH19" s="411" t="s">
        <v>748</v>
      </c>
      <c r="BI19" s="361"/>
      <c r="BJ19" s="361"/>
    </row>
    <row r="20" spans="1:62" ht="65.099999999999994" customHeight="1">
      <c r="A20" s="606">
        <v>17</v>
      </c>
      <c r="B20" s="510" t="s">
        <v>0</v>
      </c>
      <c r="C20" s="635"/>
      <c r="D20" s="511"/>
      <c r="E20" s="418"/>
      <c r="F20" s="413">
        <v>17</v>
      </c>
      <c r="G20" s="389" t="s">
        <v>17</v>
      </c>
      <c r="H20" s="505" t="s">
        <v>1195</v>
      </c>
      <c r="I20" s="414" t="s">
        <v>748</v>
      </c>
      <c r="J20" s="415" t="s">
        <v>748</v>
      </c>
      <c r="K20" s="413">
        <v>17</v>
      </c>
      <c r="L20" s="498" t="s">
        <v>14</v>
      </c>
      <c r="M20" s="473" t="s">
        <v>899</v>
      </c>
      <c r="N20" s="414" t="s">
        <v>748</v>
      </c>
      <c r="O20" s="415" t="s">
        <v>748</v>
      </c>
      <c r="P20" s="417">
        <v>17</v>
      </c>
      <c r="Q20" s="497" t="s">
        <v>0</v>
      </c>
      <c r="R20" s="651"/>
      <c r="S20" s="563"/>
      <c r="T20" s="564"/>
      <c r="U20" s="506">
        <v>17</v>
      </c>
      <c r="V20" s="497" t="s">
        <v>12</v>
      </c>
      <c r="W20" s="508"/>
      <c r="X20" s="509"/>
      <c r="Y20" s="509"/>
      <c r="Z20" s="417">
        <v>17</v>
      </c>
      <c r="AA20" s="497" t="s">
        <v>15</v>
      </c>
      <c r="AB20" s="638"/>
      <c r="AC20" s="418"/>
      <c r="AD20" s="418"/>
      <c r="AE20" s="413">
        <v>17</v>
      </c>
      <c r="AF20" s="389" t="s">
        <v>16</v>
      </c>
      <c r="AG20" s="472" t="s">
        <v>1059</v>
      </c>
      <c r="AH20" s="411" t="s">
        <v>748</v>
      </c>
      <c r="AI20" s="411" t="s">
        <v>748</v>
      </c>
      <c r="AJ20" s="413">
        <v>17</v>
      </c>
      <c r="AK20" s="498" t="s">
        <v>13</v>
      </c>
      <c r="AL20" s="627"/>
      <c r="AM20" s="411" t="s">
        <v>748</v>
      </c>
      <c r="AN20" s="411" t="s">
        <v>748</v>
      </c>
      <c r="AO20" s="417">
        <v>17</v>
      </c>
      <c r="AP20" s="497" t="s">
        <v>15</v>
      </c>
      <c r="AQ20" s="638"/>
      <c r="AR20" s="418"/>
      <c r="AS20" s="418"/>
      <c r="AT20" s="413">
        <v>17</v>
      </c>
      <c r="AU20" s="498" t="s">
        <v>17</v>
      </c>
      <c r="AV20" s="631"/>
      <c r="AW20" s="416" t="s">
        <v>748</v>
      </c>
      <c r="AX20" s="411" t="s">
        <v>748</v>
      </c>
      <c r="AY20" s="413">
        <v>17</v>
      </c>
      <c r="AZ20" s="389" t="s">
        <v>14</v>
      </c>
      <c r="BA20" s="473" t="s">
        <v>1234</v>
      </c>
      <c r="BB20" s="411" t="s">
        <v>748</v>
      </c>
      <c r="BC20" s="411" t="s">
        <v>748</v>
      </c>
      <c r="BD20" s="413">
        <v>17</v>
      </c>
      <c r="BE20" s="498" t="s">
        <v>14</v>
      </c>
      <c r="BF20" s="473" t="s">
        <v>1098</v>
      </c>
      <c r="BG20" s="411" t="s">
        <v>748</v>
      </c>
      <c r="BH20" s="411"/>
      <c r="BI20" s="361"/>
      <c r="BJ20" s="361"/>
    </row>
    <row r="21" spans="1:62" ht="65.099999999999994" customHeight="1">
      <c r="A21" s="608">
        <v>18</v>
      </c>
      <c r="B21" s="389" t="s">
        <v>16</v>
      </c>
      <c r="C21" s="673" t="s">
        <v>1189</v>
      </c>
      <c r="D21" s="416" t="s">
        <v>748</v>
      </c>
      <c r="E21" s="411" t="s">
        <v>748</v>
      </c>
      <c r="F21" s="413">
        <v>18</v>
      </c>
      <c r="G21" s="389" t="s">
        <v>12</v>
      </c>
      <c r="H21" s="473"/>
      <c r="I21" s="416" t="s">
        <v>748</v>
      </c>
      <c r="J21" s="416" t="s">
        <v>748</v>
      </c>
      <c r="K21" s="417">
        <v>18</v>
      </c>
      <c r="L21" s="497" t="s">
        <v>15</v>
      </c>
      <c r="M21" s="641"/>
      <c r="N21" s="544"/>
      <c r="O21" s="545"/>
      <c r="P21" s="417">
        <v>18</v>
      </c>
      <c r="Q21" s="497" t="s">
        <v>16</v>
      </c>
      <c r="R21" s="474" t="s">
        <v>438</v>
      </c>
      <c r="S21" s="565"/>
      <c r="T21" s="566"/>
      <c r="U21" s="506">
        <v>18</v>
      </c>
      <c r="V21" s="497" t="s">
        <v>13</v>
      </c>
      <c r="W21" s="508"/>
      <c r="X21" s="509"/>
      <c r="Y21" s="509"/>
      <c r="Z21" s="417">
        <v>18</v>
      </c>
      <c r="AA21" s="497" t="s">
        <v>0</v>
      </c>
      <c r="AB21" s="638"/>
      <c r="AC21" s="418"/>
      <c r="AD21" s="418"/>
      <c r="AE21" s="413">
        <v>18</v>
      </c>
      <c r="AF21" s="389" t="s">
        <v>17</v>
      </c>
      <c r="AG21" s="675" t="s">
        <v>1038</v>
      </c>
      <c r="AH21" s="411" t="s">
        <v>748</v>
      </c>
      <c r="AI21" s="411" t="s">
        <v>748</v>
      </c>
      <c r="AJ21" s="413">
        <v>18</v>
      </c>
      <c r="AK21" s="498" t="s">
        <v>14</v>
      </c>
      <c r="AL21" s="473" t="s">
        <v>1132</v>
      </c>
      <c r="AM21" s="411" t="s">
        <v>748</v>
      </c>
      <c r="AN21" s="411" t="s">
        <v>748</v>
      </c>
      <c r="AO21" s="417">
        <v>18</v>
      </c>
      <c r="AP21" s="497" t="s">
        <v>0</v>
      </c>
      <c r="AQ21" s="665"/>
      <c r="AR21" s="418"/>
      <c r="AS21" s="418"/>
      <c r="AT21" s="413">
        <v>18</v>
      </c>
      <c r="AU21" s="498" t="s">
        <v>12</v>
      </c>
      <c r="AV21" s="631"/>
      <c r="AW21" s="416" t="s">
        <v>748</v>
      </c>
      <c r="AX21" s="411" t="s">
        <v>748</v>
      </c>
      <c r="AY21" s="417">
        <v>18</v>
      </c>
      <c r="AZ21" s="497" t="s">
        <v>15</v>
      </c>
      <c r="BA21" s="651"/>
      <c r="BB21" s="418"/>
      <c r="BC21" s="418"/>
      <c r="BD21" s="417">
        <v>18</v>
      </c>
      <c r="BE21" s="497" t="s">
        <v>15</v>
      </c>
      <c r="BF21" s="664"/>
      <c r="BG21" s="418"/>
      <c r="BH21" s="418"/>
      <c r="BI21" s="361"/>
      <c r="BJ21" s="361"/>
    </row>
    <row r="22" spans="1:62" ht="65.099999999999994" customHeight="1">
      <c r="A22" s="608">
        <v>19</v>
      </c>
      <c r="B22" s="389" t="s">
        <v>17</v>
      </c>
      <c r="C22" s="530" t="s">
        <v>1122</v>
      </c>
      <c r="D22" s="416" t="s">
        <v>748</v>
      </c>
      <c r="E22" s="411" t="s">
        <v>748</v>
      </c>
      <c r="F22" s="413">
        <v>19</v>
      </c>
      <c r="G22" s="389" t="s">
        <v>13</v>
      </c>
      <c r="H22" s="505" t="s">
        <v>1196</v>
      </c>
      <c r="I22" s="416" t="s">
        <v>748</v>
      </c>
      <c r="J22" s="416" t="s">
        <v>748</v>
      </c>
      <c r="K22" s="417">
        <v>19</v>
      </c>
      <c r="L22" s="497" t="s">
        <v>0</v>
      </c>
      <c r="M22" s="634"/>
      <c r="N22" s="544"/>
      <c r="O22" s="545"/>
      <c r="P22" s="413">
        <v>19</v>
      </c>
      <c r="Q22" s="498" t="s">
        <v>17</v>
      </c>
      <c r="R22" s="476" t="s">
        <v>1023</v>
      </c>
      <c r="S22" s="414" t="s">
        <v>748</v>
      </c>
      <c r="T22" s="415" t="s">
        <v>748</v>
      </c>
      <c r="U22" s="506">
        <v>19</v>
      </c>
      <c r="V22" s="497" t="s">
        <v>14</v>
      </c>
      <c r="W22" s="508"/>
      <c r="X22" s="509"/>
      <c r="Y22" s="509"/>
      <c r="Z22" s="417">
        <v>19</v>
      </c>
      <c r="AA22" s="497" t="s">
        <v>16</v>
      </c>
      <c r="AB22" s="543" t="s">
        <v>1062</v>
      </c>
      <c r="AC22" s="418"/>
      <c r="AD22" s="418"/>
      <c r="AE22" s="417">
        <v>19</v>
      </c>
      <c r="AF22" s="510" t="s">
        <v>12</v>
      </c>
      <c r="AG22" s="470" t="s">
        <v>1219</v>
      </c>
      <c r="AH22" s="418"/>
      <c r="AI22" s="418"/>
      <c r="AJ22" s="417">
        <v>19</v>
      </c>
      <c r="AK22" s="497" t="s">
        <v>15</v>
      </c>
      <c r="AL22" s="641"/>
      <c r="AM22" s="418"/>
      <c r="AN22" s="418"/>
      <c r="AO22" s="413">
        <v>19</v>
      </c>
      <c r="AP22" s="498" t="s">
        <v>16</v>
      </c>
      <c r="AQ22" s="472" t="s">
        <v>1059</v>
      </c>
      <c r="AR22" s="411" t="s">
        <v>748</v>
      </c>
      <c r="AS22" s="411" t="s">
        <v>748</v>
      </c>
      <c r="AT22" s="413">
        <v>19</v>
      </c>
      <c r="AU22" s="498" t="s">
        <v>13</v>
      </c>
      <c r="AV22" s="627"/>
      <c r="AW22" s="416" t="s">
        <v>748</v>
      </c>
      <c r="AX22" s="411" t="s">
        <v>748</v>
      </c>
      <c r="AY22" s="417">
        <v>19</v>
      </c>
      <c r="AZ22" s="510" t="s">
        <v>0</v>
      </c>
      <c r="BA22" s="651"/>
      <c r="BB22" s="418"/>
      <c r="BC22" s="418"/>
      <c r="BD22" s="417">
        <v>19</v>
      </c>
      <c r="BE22" s="497" t="s">
        <v>0</v>
      </c>
      <c r="BF22" s="638"/>
      <c r="BG22" s="418"/>
      <c r="BH22" s="418"/>
      <c r="BI22" s="361"/>
      <c r="BJ22" s="361"/>
    </row>
    <row r="23" spans="1:62" ht="65.099999999999994" customHeight="1">
      <c r="A23" s="608">
        <v>20</v>
      </c>
      <c r="B23" s="389" t="s">
        <v>12</v>
      </c>
      <c r="C23" s="682" t="s">
        <v>1190</v>
      </c>
      <c r="D23" s="416" t="s">
        <v>748</v>
      </c>
      <c r="E23" s="411" t="s">
        <v>748</v>
      </c>
      <c r="F23" s="413">
        <v>20</v>
      </c>
      <c r="G23" s="389" t="s">
        <v>14</v>
      </c>
      <c r="H23" s="683" t="s">
        <v>1158</v>
      </c>
      <c r="I23" s="416" t="s">
        <v>748</v>
      </c>
      <c r="J23" s="416"/>
      <c r="K23" s="413">
        <v>20</v>
      </c>
      <c r="L23" s="498" t="s">
        <v>16</v>
      </c>
      <c r="M23" s="472" t="s">
        <v>1201</v>
      </c>
      <c r="N23" s="414" t="s">
        <v>748</v>
      </c>
      <c r="O23" s="415" t="s">
        <v>748</v>
      </c>
      <c r="P23" s="413">
        <v>20</v>
      </c>
      <c r="Q23" s="498" t="s">
        <v>12</v>
      </c>
      <c r="R23" s="472" t="s">
        <v>1155</v>
      </c>
      <c r="S23" s="414" t="s">
        <v>748</v>
      </c>
      <c r="T23" s="415" t="s">
        <v>748</v>
      </c>
      <c r="U23" s="417">
        <v>20</v>
      </c>
      <c r="V23" s="497" t="s">
        <v>15</v>
      </c>
      <c r="W23" s="638"/>
      <c r="X23" s="418"/>
      <c r="Y23" s="418"/>
      <c r="Z23" s="413">
        <v>20</v>
      </c>
      <c r="AA23" s="498" t="s">
        <v>17</v>
      </c>
      <c r="AB23" s="683"/>
      <c r="AC23" s="411" t="s">
        <v>748</v>
      </c>
      <c r="AD23" s="411" t="s">
        <v>748</v>
      </c>
      <c r="AE23" s="413">
        <v>20</v>
      </c>
      <c r="AF23" s="389" t="s">
        <v>13</v>
      </c>
      <c r="AG23" s="627"/>
      <c r="AH23" s="411" t="s">
        <v>748</v>
      </c>
      <c r="AI23" s="411" t="s">
        <v>748</v>
      </c>
      <c r="AJ23" s="417">
        <v>20</v>
      </c>
      <c r="AK23" s="497" t="s">
        <v>0</v>
      </c>
      <c r="AL23" s="470" t="s">
        <v>647</v>
      </c>
      <c r="AM23" s="418"/>
      <c r="AN23" s="418"/>
      <c r="AO23" s="413">
        <v>20</v>
      </c>
      <c r="AP23" s="498" t="s">
        <v>17</v>
      </c>
      <c r="AQ23" s="532" t="s">
        <v>1132</v>
      </c>
      <c r="AR23" s="411" t="s">
        <v>748</v>
      </c>
      <c r="AS23" s="411" t="s">
        <v>748</v>
      </c>
      <c r="AT23" s="413">
        <v>20</v>
      </c>
      <c r="AU23" s="498" t="s">
        <v>14</v>
      </c>
      <c r="AV23" s="473" t="s">
        <v>1130</v>
      </c>
      <c r="AW23" s="416" t="s">
        <v>748</v>
      </c>
      <c r="AX23" s="411" t="s">
        <v>748</v>
      </c>
      <c r="AY23" s="413">
        <v>20</v>
      </c>
      <c r="AZ23" s="498" t="s">
        <v>16</v>
      </c>
      <c r="BA23" s="567" t="s">
        <v>1235</v>
      </c>
      <c r="BB23" s="411" t="s">
        <v>748</v>
      </c>
      <c r="BC23" s="411" t="s">
        <v>748</v>
      </c>
      <c r="BD23" s="413">
        <v>20</v>
      </c>
      <c r="BE23" s="498" t="s">
        <v>16</v>
      </c>
      <c r="BF23" s="682"/>
      <c r="BG23" s="411" t="s">
        <v>748</v>
      </c>
      <c r="BH23" s="411" t="s">
        <v>748</v>
      </c>
      <c r="BI23" s="361"/>
      <c r="BJ23" s="361"/>
    </row>
    <row r="24" spans="1:62" ht="65.099999999999994" customHeight="1">
      <c r="A24" s="608">
        <v>21</v>
      </c>
      <c r="B24" s="389" t="s">
        <v>13</v>
      </c>
      <c r="C24" s="473"/>
      <c r="D24" s="416" t="s">
        <v>748</v>
      </c>
      <c r="E24" s="411" t="s">
        <v>748</v>
      </c>
      <c r="F24" s="417">
        <v>21</v>
      </c>
      <c r="G24" s="510" t="s">
        <v>15</v>
      </c>
      <c r="H24" s="641"/>
      <c r="I24" s="511"/>
      <c r="J24" s="545"/>
      <c r="K24" s="413">
        <v>21</v>
      </c>
      <c r="L24" s="498" t="s">
        <v>17</v>
      </c>
      <c r="M24" s="460"/>
      <c r="N24" s="414" t="s">
        <v>748</v>
      </c>
      <c r="O24" s="415" t="s">
        <v>748</v>
      </c>
      <c r="P24" s="413">
        <v>21</v>
      </c>
      <c r="Q24" s="498" t="s">
        <v>13</v>
      </c>
      <c r="R24" s="643"/>
      <c r="S24" s="411" t="s">
        <v>748</v>
      </c>
      <c r="T24" s="411" t="s">
        <v>748</v>
      </c>
      <c r="U24" s="417">
        <v>21</v>
      </c>
      <c r="V24" s="497" t="s">
        <v>0</v>
      </c>
      <c r="W24" s="652"/>
      <c r="X24" s="511"/>
      <c r="Y24" s="418"/>
      <c r="Z24" s="413">
        <v>21</v>
      </c>
      <c r="AA24" s="498" t="s">
        <v>12</v>
      </c>
      <c r="AB24" s="476"/>
      <c r="AC24" s="411" t="s">
        <v>748</v>
      </c>
      <c r="AD24" s="411" t="s">
        <v>748</v>
      </c>
      <c r="AE24" s="413">
        <v>21</v>
      </c>
      <c r="AF24" s="389" t="s">
        <v>14</v>
      </c>
      <c r="AG24" s="627" t="s">
        <v>1220</v>
      </c>
      <c r="AH24" s="411" t="s">
        <v>748</v>
      </c>
      <c r="AI24" s="411" t="s">
        <v>748</v>
      </c>
      <c r="AJ24" s="413">
        <v>21</v>
      </c>
      <c r="AK24" s="498" t="s">
        <v>16</v>
      </c>
      <c r="AL24" s="683" t="s">
        <v>769</v>
      </c>
      <c r="AM24" s="411" t="s">
        <v>748</v>
      </c>
      <c r="AN24" s="411" t="s">
        <v>748</v>
      </c>
      <c r="AO24" s="413">
        <v>21</v>
      </c>
      <c r="AP24" s="498" t="s">
        <v>12</v>
      </c>
      <c r="AQ24" s="666"/>
      <c r="AR24" s="411" t="s">
        <v>748</v>
      </c>
      <c r="AS24" s="411" t="s">
        <v>748</v>
      </c>
      <c r="AT24" s="417">
        <v>21</v>
      </c>
      <c r="AU24" s="497" t="s">
        <v>15</v>
      </c>
      <c r="AV24" s="653"/>
      <c r="AW24" s="418"/>
      <c r="AX24" s="418"/>
      <c r="AY24" s="413">
        <v>21</v>
      </c>
      <c r="AZ24" s="389" t="s">
        <v>17</v>
      </c>
      <c r="BA24" s="631" t="s">
        <v>1078</v>
      </c>
      <c r="BB24" s="411" t="s">
        <v>748</v>
      </c>
      <c r="BC24" s="411" t="s">
        <v>748</v>
      </c>
      <c r="BD24" s="417">
        <v>21</v>
      </c>
      <c r="BE24" s="497" t="s">
        <v>17</v>
      </c>
      <c r="BF24" s="470" t="s">
        <v>765</v>
      </c>
      <c r="BG24" s="418"/>
      <c r="BH24" s="418"/>
      <c r="BI24" s="361"/>
      <c r="BJ24" s="361"/>
    </row>
    <row r="25" spans="1:62" ht="65.099999999999994" customHeight="1">
      <c r="A25" s="608">
        <v>22</v>
      </c>
      <c r="B25" s="389" t="s">
        <v>14</v>
      </c>
      <c r="C25" s="473" t="s">
        <v>1072</v>
      </c>
      <c r="D25" s="416" t="s">
        <v>748</v>
      </c>
      <c r="E25" s="411" t="s">
        <v>748</v>
      </c>
      <c r="F25" s="417">
        <v>22</v>
      </c>
      <c r="G25" s="510" t="s">
        <v>0</v>
      </c>
      <c r="H25" s="642"/>
      <c r="I25" s="544"/>
      <c r="J25" s="545"/>
      <c r="K25" s="413">
        <v>22</v>
      </c>
      <c r="L25" s="498" t="s">
        <v>12</v>
      </c>
      <c r="M25" s="505" t="s">
        <v>1202</v>
      </c>
      <c r="N25" s="414" t="s">
        <v>748</v>
      </c>
      <c r="O25" s="415" t="s">
        <v>748</v>
      </c>
      <c r="P25" s="413">
        <v>22</v>
      </c>
      <c r="Q25" s="498" t="s">
        <v>14</v>
      </c>
      <c r="R25" s="477" t="s">
        <v>1207</v>
      </c>
      <c r="S25" s="411" t="s">
        <v>748</v>
      </c>
      <c r="T25" s="411" t="s">
        <v>748</v>
      </c>
      <c r="U25" s="417">
        <v>22</v>
      </c>
      <c r="V25" s="497" t="s">
        <v>16</v>
      </c>
      <c r="W25" s="653"/>
      <c r="X25" s="511"/>
      <c r="Y25" s="418"/>
      <c r="Z25" s="413">
        <v>22</v>
      </c>
      <c r="AA25" s="498" t="s">
        <v>13</v>
      </c>
      <c r="AB25" s="627"/>
      <c r="AC25" s="411" t="s">
        <v>748</v>
      </c>
      <c r="AD25" s="411" t="s">
        <v>748</v>
      </c>
      <c r="AE25" s="417">
        <v>22</v>
      </c>
      <c r="AF25" s="510" t="s">
        <v>15</v>
      </c>
      <c r="AG25" s="474"/>
      <c r="AH25" s="418"/>
      <c r="AI25" s="418"/>
      <c r="AJ25" s="568">
        <v>22</v>
      </c>
      <c r="AK25" s="498" t="s">
        <v>17</v>
      </c>
      <c r="AL25" s="618" t="s">
        <v>1119</v>
      </c>
      <c r="AM25" s="570" t="s">
        <v>748</v>
      </c>
      <c r="AN25" s="570" t="s">
        <v>748</v>
      </c>
      <c r="AO25" s="413">
        <v>22</v>
      </c>
      <c r="AP25" s="498" t="s">
        <v>13</v>
      </c>
      <c r="AQ25" s="666"/>
      <c r="AR25" s="411" t="s">
        <v>748</v>
      </c>
      <c r="AS25" s="411" t="s">
        <v>748</v>
      </c>
      <c r="AT25" s="417">
        <v>22</v>
      </c>
      <c r="AU25" s="497" t="s">
        <v>0</v>
      </c>
      <c r="AV25" s="641"/>
      <c r="AW25" s="418"/>
      <c r="AX25" s="418"/>
      <c r="AY25" s="413">
        <v>22</v>
      </c>
      <c r="AZ25" s="498" t="s">
        <v>12</v>
      </c>
      <c r="BA25" s="683"/>
      <c r="BB25" s="411" t="s">
        <v>748</v>
      </c>
      <c r="BC25" s="411" t="s">
        <v>748</v>
      </c>
      <c r="BD25" s="413">
        <v>22</v>
      </c>
      <c r="BE25" s="498" t="s">
        <v>12</v>
      </c>
      <c r="BF25" s="627"/>
      <c r="BG25" s="411" t="s">
        <v>757</v>
      </c>
      <c r="BH25" s="411" t="s">
        <v>757</v>
      </c>
      <c r="BI25" s="361"/>
      <c r="BJ25" s="361"/>
    </row>
    <row r="26" spans="1:62" ht="65.099999999999994" customHeight="1">
      <c r="A26" s="606">
        <v>23</v>
      </c>
      <c r="B26" s="510" t="s">
        <v>15</v>
      </c>
      <c r="C26" s="681"/>
      <c r="D26" s="511"/>
      <c r="E26" s="418"/>
      <c r="F26" s="413">
        <v>23</v>
      </c>
      <c r="G26" s="389" t="s">
        <v>16</v>
      </c>
      <c r="H26" s="554" t="s">
        <v>1197</v>
      </c>
      <c r="I26" s="414" t="s">
        <v>748</v>
      </c>
      <c r="J26" s="415" t="s">
        <v>748</v>
      </c>
      <c r="K26" s="413">
        <v>23</v>
      </c>
      <c r="L26" s="498" t="s">
        <v>13</v>
      </c>
      <c r="M26" s="627"/>
      <c r="N26" s="414" t="s">
        <v>748</v>
      </c>
      <c r="O26" s="415" t="s">
        <v>748</v>
      </c>
      <c r="P26" s="417">
        <v>23</v>
      </c>
      <c r="Q26" s="497" t="s">
        <v>15</v>
      </c>
      <c r="R26" s="651"/>
      <c r="S26" s="418"/>
      <c r="T26" s="418"/>
      <c r="U26" s="417">
        <v>23</v>
      </c>
      <c r="V26" s="497" t="s">
        <v>17</v>
      </c>
      <c r="W26" s="638"/>
      <c r="X26" s="511"/>
      <c r="Y26" s="418"/>
      <c r="Z26" s="417">
        <v>23</v>
      </c>
      <c r="AA26" s="497" t="s">
        <v>14</v>
      </c>
      <c r="AB26" s="470" t="s">
        <v>648</v>
      </c>
      <c r="AC26" s="418"/>
      <c r="AD26" s="418"/>
      <c r="AE26" s="417">
        <v>23</v>
      </c>
      <c r="AF26" s="510" t="s">
        <v>0</v>
      </c>
      <c r="AG26" s="662"/>
      <c r="AH26" s="418"/>
      <c r="AI26" s="418"/>
      <c r="AJ26" s="417">
        <v>23</v>
      </c>
      <c r="AK26" s="497" t="s">
        <v>12</v>
      </c>
      <c r="AL26" s="470" t="s">
        <v>649</v>
      </c>
      <c r="AM26" s="501"/>
      <c r="AN26" s="501"/>
      <c r="AO26" s="568">
        <v>23</v>
      </c>
      <c r="AP26" s="498" t="s">
        <v>14</v>
      </c>
      <c r="AQ26" s="614" t="s">
        <v>1226</v>
      </c>
      <c r="AR26" s="570" t="s">
        <v>748</v>
      </c>
      <c r="AS26" s="570" t="s">
        <v>748</v>
      </c>
      <c r="AT26" s="413">
        <v>23</v>
      </c>
      <c r="AU26" s="498" t="s">
        <v>16</v>
      </c>
      <c r="AV26" s="627"/>
      <c r="AW26" s="411" t="s">
        <v>748</v>
      </c>
      <c r="AX26" s="411" t="s">
        <v>748</v>
      </c>
      <c r="AY26" s="417">
        <v>23</v>
      </c>
      <c r="AZ26" s="510" t="s">
        <v>13</v>
      </c>
      <c r="BA26" s="685" t="s">
        <v>767</v>
      </c>
      <c r="BB26" s="418"/>
      <c r="BC26" s="418"/>
      <c r="BD26" s="413">
        <v>23</v>
      </c>
      <c r="BE26" s="498" t="s">
        <v>13</v>
      </c>
      <c r="BF26" s="627"/>
      <c r="BG26" s="411" t="s">
        <v>757</v>
      </c>
      <c r="BH26" s="411" t="s">
        <v>757</v>
      </c>
      <c r="BI26" s="361"/>
      <c r="BJ26" s="361"/>
    </row>
    <row r="27" spans="1:62" ht="65.099999999999994" customHeight="1">
      <c r="A27" s="606">
        <v>24</v>
      </c>
      <c r="B27" s="510" t="s">
        <v>0</v>
      </c>
      <c r="C27" s="669"/>
      <c r="D27" s="511"/>
      <c r="E27" s="418"/>
      <c r="F27" s="413">
        <v>24</v>
      </c>
      <c r="G27" s="389" t="s">
        <v>17</v>
      </c>
      <c r="H27" s="631"/>
      <c r="I27" s="414" t="s">
        <v>748</v>
      </c>
      <c r="J27" s="415" t="s">
        <v>748</v>
      </c>
      <c r="K27" s="413">
        <v>24</v>
      </c>
      <c r="L27" s="498" t="s">
        <v>14</v>
      </c>
      <c r="M27" s="472" t="s">
        <v>1203</v>
      </c>
      <c r="N27" s="414" t="s">
        <v>748</v>
      </c>
      <c r="O27" s="415" t="s">
        <v>748</v>
      </c>
      <c r="P27" s="417">
        <v>24</v>
      </c>
      <c r="Q27" s="497" t="s">
        <v>0</v>
      </c>
      <c r="R27" s="638"/>
      <c r="S27" s="418"/>
      <c r="T27" s="418"/>
      <c r="U27" s="417">
        <v>24</v>
      </c>
      <c r="V27" s="497" t="s">
        <v>12</v>
      </c>
      <c r="W27" s="638"/>
      <c r="X27" s="511"/>
      <c r="Y27" s="418"/>
      <c r="Z27" s="417">
        <v>24</v>
      </c>
      <c r="AA27" s="497" t="s">
        <v>15</v>
      </c>
      <c r="AB27" s="645"/>
      <c r="AC27" s="418"/>
      <c r="AD27" s="418"/>
      <c r="AE27" s="413">
        <v>24</v>
      </c>
      <c r="AF27" s="389" t="s">
        <v>16</v>
      </c>
      <c r="AG27" s="472"/>
      <c r="AH27" s="411" t="s">
        <v>748</v>
      </c>
      <c r="AI27" s="411" t="s">
        <v>748</v>
      </c>
      <c r="AJ27" s="413">
        <v>24</v>
      </c>
      <c r="AK27" s="498" t="s">
        <v>13</v>
      </c>
      <c r="AL27" s="473" t="s">
        <v>1134</v>
      </c>
      <c r="AM27" s="411" t="s">
        <v>748</v>
      </c>
      <c r="AN27" s="411" t="s">
        <v>748</v>
      </c>
      <c r="AO27" s="417">
        <v>24</v>
      </c>
      <c r="AP27" s="497" t="s">
        <v>15</v>
      </c>
      <c r="AQ27" s="638" t="s">
        <v>1064</v>
      </c>
      <c r="AR27" s="418"/>
      <c r="AS27" s="418"/>
      <c r="AT27" s="413">
        <v>24</v>
      </c>
      <c r="AU27" s="498" t="s">
        <v>17</v>
      </c>
      <c r="AV27" s="683" t="s">
        <v>1091</v>
      </c>
      <c r="AW27" s="411" t="s">
        <v>748</v>
      </c>
      <c r="AX27" s="411" t="s">
        <v>748</v>
      </c>
      <c r="AY27" s="413">
        <v>24</v>
      </c>
      <c r="AZ27" s="498" t="s">
        <v>14</v>
      </c>
      <c r="BA27" s="686" t="s">
        <v>1096</v>
      </c>
      <c r="BB27" s="411" t="s">
        <v>748</v>
      </c>
      <c r="BC27" s="411" t="s">
        <v>748</v>
      </c>
      <c r="BD27" s="413">
        <v>24</v>
      </c>
      <c r="BE27" s="498" t="s">
        <v>14</v>
      </c>
      <c r="BF27" s="473" t="s">
        <v>1240</v>
      </c>
      <c r="BG27" s="411" t="s">
        <v>757</v>
      </c>
      <c r="BH27" s="411" t="s">
        <v>757</v>
      </c>
      <c r="BI27" s="361"/>
      <c r="BJ27" s="361"/>
    </row>
    <row r="28" spans="1:62" ht="65.099999999999994" customHeight="1">
      <c r="A28" s="608">
        <v>25</v>
      </c>
      <c r="B28" s="389" t="s">
        <v>16</v>
      </c>
      <c r="C28" s="530" t="s">
        <v>1059</v>
      </c>
      <c r="D28" s="416" t="s">
        <v>748</v>
      </c>
      <c r="E28" s="411" t="s">
        <v>748</v>
      </c>
      <c r="F28" s="413">
        <v>25</v>
      </c>
      <c r="G28" s="389" t="s">
        <v>12</v>
      </c>
      <c r="H28" s="473" t="s">
        <v>1177</v>
      </c>
      <c r="I28" s="414" t="s">
        <v>748</v>
      </c>
      <c r="J28" s="415" t="s">
        <v>748</v>
      </c>
      <c r="K28" s="417">
        <v>25</v>
      </c>
      <c r="L28" s="497" t="s">
        <v>15</v>
      </c>
      <c r="M28" s="634"/>
      <c r="N28" s="544"/>
      <c r="O28" s="545"/>
      <c r="P28" s="417">
        <v>25</v>
      </c>
      <c r="Q28" s="497" t="s">
        <v>16</v>
      </c>
      <c r="R28" s="470" t="s">
        <v>1208</v>
      </c>
      <c r="S28" s="418"/>
      <c r="T28" s="418"/>
      <c r="U28" s="417">
        <v>25</v>
      </c>
      <c r="V28" s="497" t="s">
        <v>13</v>
      </c>
      <c r="W28" s="680" t="s">
        <v>1126</v>
      </c>
      <c r="X28" s="511"/>
      <c r="Y28" s="418"/>
      <c r="Z28" s="417">
        <v>25</v>
      </c>
      <c r="AA28" s="497" t="s">
        <v>0</v>
      </c>
      <c r="AB28" s="634"/>
      <c r="AC28" s="418"/>
      <c r="AD28" s="418"/>
      <c r="AE28" s="413">
        <v>25</v>
      </c>
      <c r="AF28" s="389" t="s">
        <v>17</v>
      </c>
      <c r="AG28" s="629"/>
      <c r="AH28" s="411" t="s">
        <v>748</v>
      </c>
      <c r="AI28" s="411" t="s">
        <v>748</v>
      </c>
      <c r="AJ28" s="413">
        <v>25</v>
      </c>
      <c r="AK28" s="498" t="s">
        <v>14</v>
      </c>
      <c r="AL28" s="473"/>
      <c r="AM28" s="411" t="s">
        <v>748</v>
      </c>
      <c r="AN28" s="411" t="s">
        <v>748</v>
      </c>
      <c r="AO28" s="417">
        <v>25</v>
      </c>
      <c r="AP28" s="497" t="s">
        <v>0</v>
      </c>
      <c r="AQ28" s="638"/>
      <c r="AR28" s="418"/>
      <c r="AS28" s="418"/>
      <c r="AT28" s="413">
        <v>25</v>
      </c>
      <c r="AU28" s="498" t="s">
        <v>12</v>
      </c>
      <c r="AV28" s="475" t="s">
        <v>1229</v>
      </c>
      <c r="AW28" s="411" t="s">
        <v>748</v>
      </c>
      <c r="AX28" s="411" t="s">
        <v>748</v>
      </c>
      <c r="AY28" s="417">
        <v>25</v>
      </c>
      <c r="AZ28" s="510" t="s">
        <v>15</v>
      </c>
      <c r="BA28" s="687"/>
      <c r="BB28" s="418"/>
      <c r="BC28" s="418"/>
      <c r="BD28" s="417">
        <v>25</v>
      </c>
      <c r="BE28" s="497" t="s">
        <v>15</v>
      </c>
      <c r="BF28" s="690" t="s">
        <v>1139</v>
      </c>
      <c r="BG28" s="418"/>
      <c r="BH28" s="418"/>
      <c r="BI28" s="361"/>
      <c r="BJ28" s="361"/>
    </row>
    <row r="29" spans="1:62" ht="65.099999999999994" customHeight="1">
      <c r="A29" s="608">
        <v>26</v>
      </c>
      <c r="B29" s="389" t="s">
        <v>17</v>
      </c>
      <c r="C29" s="613" t="s">
        <v>1132</v>
      </c>
      <c r="D29" s="416" t="s">
        <v>748</v>
      </c>
      <c r="E29" s="411" t="s">
        <v>748</v>
      </c>
      <c r="F29" s="413">
        <v>26</v>
      </c>
      <c r="G29" s="389" t="s">
        <v>13</v>
      </c>
      <c r="H29" s="473"/>
      <c r="I29" s="414" t="s">
        <v>748</v>
      </c>
      <c r="J29" s="415" t="s">
        <v>748</v>
      </c>
      <c r="K29" s="417">
        <v>26</v>
      </c>
      <c r="L29" s="497" t="s">
        <v>0</v>
      </c>
      <c r="M29" s="634"/>
      <c r="N29" s="544"/>
      <c r="O29" s="545"/>
      <c r="P29" s="417">
        <v>26</v>
      </c>
      <c r="Q29" s="497" t="s">
        <v>17</v>
      </c>
      <c r="R29" s="638"/>
      <c r="S29" s="418"/>
      <c r="T29" s="418"/>
      <c r="U29" s="413">
        <v>26</v>
      </c>
      <c r="V29" s="498" t="s">
        <v>14</v>
      </c>
      <c r="W29" s="617" t="s">
        <v>1210</v>
      </c>
      <c r="X29" s="416" t="s">
        <v>757</v>
      </c>
      <c r="Y29" s="411" t="s">
        <v>757</v>
      </c>
      <c r="Z29" s="413">
        <v>26</v>
      </c>
      <c r="AA29" s="498" t="s">
        <v>16</v>
      </c>
      <c r="AB29" s="472" t="s">
        <v>1216</v>
      </c>
      <c r="AC29" s="411" t="s">
        <v>748</v>
      </c>
      <c r="AD29" s="411" t="s">
        <v>748</v>
      </c>
      <c r="AE29" s="413">
        <v>26</v>
      </c>
      <c r="AF29" s="389" t="s">
        <v>12</v>
      </c>
      <c r="AG29" s="472"/>
      <c r="AH29" s="411" t="s">
        <v>748</v>
      </c>
      <c r="AI29" s="411" t="s">
        <v>748</v>
      </c>
      <c r="AJ29" s="417">
        <v>26</v>
      </c>
      <c r="AK29" s="497" t="s">
        <v>15</v>
      </c>
      <c r="AL29" s="664"/>
      <c r="AM29" s="418"/>
      <c r="AN29" s="418"/>
      <c r="AO29" s="417">
        <v>26</v>
      </c>
      <c r="AP29" s="497" t="s">
        <v>16</v>
      </c>
      <c r="AQ29" s="470" t="s">
        <v>1044</v>
      </c>
      <c r="AR29" s="418"/>
      <c r="AS29" s="418"/>
      <c r="AT29" s="413">
        <v>26</v>
      </c>
      <c r="AU29" s="498" t="s">
        <v>13</v>
      </c>
      <c r="AV29" s="473" t="s">
        <v>1132</v>
      </c>
      <c r="AW29" s="411" t="s">
        <v>748</v>
      </c>
      <c r="AX29" s="411" t="s">
        <v>748</v>
      </c>
      <c r="AY29" s="417">
        <v>26</v>
      </c>
      <c r="AZ29" s="497" t="s">
        <v>0</v>
      </c>
      <c r="BA29" s="687"/>
      <c r="BB29" s="418"/>
      <c r="BC29" s="418"/>
      <c r="BD29" s="417">
        <v>26</v>
      </c>
      <c r="BE29" s="497" t="s">
        <v>0</v>
      </c>
      <c r="BF29" s="685"/>
      <c r="BG29" s="418"/>
      <c r="BH29" s="418"/>
      <c r="BI29" s="361"/>
      <c r="BJ29" s="361"/>
    </row>
    <row r="30" spans="1:62" ht="65.099999999999994" customHeight="1">
      <c r="A30" s="608">
        <v>27</v>
      </c>
      <c r="B30" s="389" t="s">
        <v>12</v>
      </c>
      <c r="C30" s="473"/>
      <c r="D30" s="416" t="s">
        <v>748</v>
      </c>
      <c r="E30" s="411" t="s">
        <v>748</v>
      </c>
      <c r="F30" s="413">
        <v>27</v>
      </c>
      <c r="G30" s="389" t="s">
        <v>14</v>
      </c>
      <c r="H30" s="682" t="s">
        <v>1159</v>
      </c>
      <c r="I30" s="414" t="s">
        <v>748</v>
      </c>
      <c r="J30" s="415"/>
      <c r="K30" s="413">
        <v>27</v>
      </c>
      <c r="L30" s="498" t="s">
        <v>16</v>
      </c>
      <c r="M30" s="472" t="s">
        <v>1059</v>
      </c>
      <c r="N30" s="414" t="s">
        <v>748</v>
      </c>
      <c r="O30" s="415" t="s">
        <v>748</v>
      </c>
      <c r="P30" s="417">
        <v>27</v>
      </c>
      <c r="Q30" s="497" t="s">
        <v>12</v>
      </c>
      <c r="R30" s="638"/>
      <c r="S30" s="418"/>
      <c r="T30" s="418"/>
      <c r="U30" s="417">
        <v>27</v>
      </c>
      <c r="V30" s="497" t="s">
        <v>15</v>
      </c>
      <c r="W30" s="654"/>
      <c r="X30" s="511"/>
      <c r="Y30" s="418"/>
      <c r="Z30" s="413">
        <v>27</v>
      </c>
      <c r="AA30" s="498" t="s">
        <v>17</v>
      </c>
      <c r="AB30" s="636"/>
      <c r="AC30" s="411" t="s">
        <v>748</v>
      </c>
      <c r="AD30" s="411" t="s">
        <v>748</v>
      </c>
      <c r="AE30" s="413">
        <v>27</v>
      </c>
      <c r="AF30" s="389" t="s">
        <v>13</v>
      </c>
      <c r="AG30" s="473" t="s">
        <v>1132</v>
      </c>
      <c r="AH30" s="411" t="s">
        <v>748</v>
      </c>
      <c r="AI30" s="411" t="s">
        <v>748</v>
      </c>
      <c r="AJ30" s="417">
        <v>27</v>
      </c>
      <c r="AK30" s="497" t="s">
        <v>0</v>
      </c>
      <c r="AL30" s="634"/>
      <c r="AM30" s="418"/>
      <c r="AN30" s="418"/>
      <c r="AO30" s="417">
        <v>27</v>
      </c>
      <c r="AP30" s="497" t="s">
        <v>17</v>
      </c>
      <c r="AQ30" s="638"/>
      <c r="AR30" s="418"/>
      <c r="AS30" s="418"/>
      <c r="AT30" s="413">
        <v>27</v>
      </c>
      <c r="AU30" s="498" t="s">
        <v>14</v>
      </c>
      <c r="AV30" s="471" t="s">
        <v>1150</v>
      </c>
      <c r="AW30" s="411" t="s">
        <v>748</v>
      </c>
      <c r="AX30" s="411" t="s">
        <v>748</v>
      </c>
      <c r="AY30" s="413">
        <v>27</v>
      </c>
      <c r="AZ30" s="389" t="s">
        <v>16</v>
      </c>
      <c r="BA30" s="688"/>
      <c r="BB30" s="411" t="s">
        <v>748</v>
      </c>
      <c r="BC30" s="411" t="s">
        <v>748</v>
      </c>
      <c r="BD30" s="417">
        <v>27</v>
      </c>
      <c r="BE30" s="497" t="s">
        <v>16</v>
      </c>
      <c r="BF30" s="691"/>
      <c r="BG30" s="418"/>
      <c r="BH30" s="418"/>
      <c r="BI30" s="361"/>
      <c r="BJ30" s="361"/>
    </row>
    <row r="31" spans="1:62" ht="65.099999999999994" customHeight="1">
      <c r="A31" s="608">
        <v>28</v>
      </c>
      <c r="B31" s="389" t="s">
        <v>13</v>
      </c>
      <c r="C31" s="473"/>
      <c r="D31" s="416" t="s">
        <v>748</v>
      </c>
      <c r="E31" s="411" t="s">
        <v>748</v>
      </c>
      <c r="F31" s="417">
        <v>28</v>
      </c>
      <c r="G31" s="510" t="s">
        <v>15</v>
      </c>
      <c r="H31" s="641"/>
      <c r="I31" s="511"/>
      <c r="J31" s="545"/>
      <c r="K31" s="413">
        <v>28</v>
      </c>
      <c r="L31" s="498" t="s">
        <v>17</v>
      </c>
      <c r="M31" s="532" t="s">
        <v>1079</v>
      </c>
      <c r="N31" s="414" t="s">
        <v>748</v>
      </c>
      <c r="O31" s="415" t="s">
        <v>748</v>
      </c>
      <c r="P31" s="417">
        <v>28</v>
      </c>
      <c r="Q31" s="497" t="s">
        <v>13</v>
      </c>
      <c r="R31" s="638"/>
      <c r="S31" s="418"/>
      <c r="T31" s="418"/>
      <c r="U31" s="417">
        <v>28</v>
      </c>
      <c r="V31" s="497" t="s">
        <v>0</v>
      </c>
      <c r="W31" s="641"/>
      <c r="X31" s="511"/>
      <c r="Y31" s="418"/>
      <c r="Z31" s="413">
        <v>28</v>
      </c>
      <c r="AA31" s="498" t="s">
        <v>12</v>
      </c>
      <c r="AB31" s="657"/>
      <c r="AC31" s="411" t="s">
        <v>748</v>
      </c>
      <c r="AD31" s="411" t="s">
        <v>748</v>
      </c>
      <c r="AE31" s="413">
        <v>28</v>
      </c>
      <c r="AF31" s="389" t="s">
        <v>14</v>
      </c>
      <c r="AG31" s="471" t="s">
        <v>1148</v>
      </c>
      <c r="AH31" s="411" t="s">
        <v>748</v>
      </c>
      <c r="AI31" s="411" t="s">
        <v>748</v>
      </c>
      <c r="AJ31" s="413">
        <v>28</v>
      </c>
      <c r="AK31" s="498" t="s">
        <v>16</v>
      </c>
      <c r="AL31" s="686" t="s">
        <v>1165</v>
      </c>
      <c r="AM31" s="411" t="s">
        <v>748</v>
      </c>
      <c r="AN31" s="411" t="s">
        <v>748</v>
      </c>
      <c r="AO31" s="417">
        <v>28</v>
      </c>
      <c r="AP31" s="497" t="s">
        <v>12</v>
      </c>
      <c r="AQ31" s="638"/>
      <c r="AR31" s="418"/>
      <c r="AS31" s="418"/>
      <c r="AT31" s="417">
        <v>28</v>
      </c>
      <c r="AU31" s="497" t="s">
        <v>15</v>
      </c>
      <c r="AV31" s="653"/>
      <c r="AW31" s="511"/>
      <c r="AX31" s="418"/>
      <c r="AY31" s="413">
        <v>28</v>
      </c>
      <c r="AZ31" s="498" t="s">
        <v>439</v>
      </c>
      <c r="BA31" s="476"/>
      <c r="BB31" s="411" t="s">
        <v>748</v>
      </c>
      <c r="BC31" s="411" t="s">
        <v>748</v>
      </c>
      <c r="BD31" s="417">
        <v>28</v>
      </c>
      <c r="BE31" s="497" t="s">
        <v>17</v>
      </c>
      <c r="BF31" s="685"/>
      <c r="BG31" s="418"/>
      <c r="BH31" s="418"/>
      <c r="BI31" s="361"/>
      <c r="BJ31" s="361"/>
    </row>
    <row r="32" spans="1:62" ht="65.099999999999994" customHeight="1">
      <c r="A32" s="606">
        <v>29</v>
      </c>
      <c r="B32" s="510" t="s">
        <v>14</v>
      </c>
      <c r="C32" s="700" t="s">
        <v>1147</v>
      </c>
      <c r="D32" s="418" t="s">
        <v>748</v>
      </c>
      <c r="E32" s="418"/>
      <c r="F32" s="417">
        <v>29</v>
      </c>
      <c r="G32" s="510" t="s">
        <v>0</v>
      </c>
      <c r="H32" s="645"/>
      <c r="I32" s="544"/>
      <c r="J32" s="545"/>
      <c r="K32" s="413">
        <v>29</v>
      </c>
      <c r="L32" s="498" t="s">
        <v>12</v>
      </c>
      <c r="M32" s="532" t="s">
        <v>1156</v>
      </c>
      <c r="N32" s="414" t="s">
        <v>748</v>
      </c>
      <c r="O32" s="415" t="s">
        <v>748</v>
      </c>
      <c r="P32" s="417">
        <v>29</v>
      </c>
      <c r="Q32" s="497" t="s">
        <v>14</v>
      </c>
      <c r="R32" s="638"/>
      <c r="S32" s="418"/>
      <c r="T32" s="418"/>
      <c r="U32" s="413">
        <v>29</v>
      </c>
      <c r="V32" s="498" t="s">
        <v>16</v>
      </c>
      <c r="W32" s="475" t="s">
        <v>1211</v>
      </c>
      <c r="X32" s="416" t="s">
        <v>748</v>
      </c>
      <c r="Y32" s="411" t="s">
        <v>748</v>
      </c>
      <c r="Z32" s="413">
        <v>29</v>
      </c>
      <c r="AA32" s="498" t="s">
        <v>13</v>
      </c>
      <c r="AB32" s="627"/>
      <c r="AC32" s="411" t="s">
        <v>748</v>
      </c>
      <c r="AD32" s="411" t="s">
        <v>748</v>
      </c>
      <c r="AE32" s="417">
        <v>29</v>
      </c>
      <c r="AF32" s="510" t="s">
        <v>15</v>
      </c>
      <c r="AG32" s="653"/>
      <c r="AH32" s="511"/>
      <c r="AI32" s="418"/>
      <c r="AJ32" s="413">
        <v>29</v>
      </c>
      <c r="AK32" s="498" t="s">
        <v>17</v>
      </c>
      <c r="AL32" s="647"/>
      <c r="AM32" s="411" t="s">
        <v>748</v>
      </c>
      <c r="AN32" s="411" t="s">
        <v>748</v>
      </c>
      <c r="AO32" s="417">
        <v>29</v>
      </c>
      <c r="AP32" s="497" t="s">
        <v>13</v>
      </c>
      <c r="AQ32" s="470" t="s">
        <v>753</v>
      </c>
      <c r="AR32" s="418"/>
      <c r="AS32" s="418"/>
      <c r="AT32" s="417">
        <v>29</v>
      </c>
      <c r="AU32" s="497" t="s">
        <v>0</v>
      </c>
      <c r="AV32" s="667"/>
      <c r="AW32" s="511"/>
      <c r="AX32" s="418"/>
      <c r="AY32" s="1105" t="s">
        <v>650</v>
      </c>
      <c r="AZ32" s="1106"/>
      <c r="BA32" s="1106"/>
      <c r="BB32" s="1106"/>
      <c r="BC32" s="1107"/>
      <c r="BD32" s="417">
        <v>29</v>
      </c>
      <c r="BE32" s="497" t="s">
        <v>12</v>
      </c>
      <c r="BF32" s="638"/>
      <c r="BG32" s="418"/>
      <c r="BH32" s="418"/>
      <c r="BI32" s="361"/>
      <c r="BJ32" s="361"/>
    </row>
    <row r="33" spans="1:62" ht="65.099999999999994" customHeight="1" thickBot="1">
      <c r="A33" s="606">
        <v>30</v>
      </c>
      <c r="B33" s="497" t="s">
        <v>437</v>
      </c>
      <c r="C33" s="638"/>
      <c r="D33" s="418"/>
      <c r="E33" s="418"/>
      <c r="F33" s="413">
        <v>30</v>
      </c>
      <c r="G33" s="389" t="s">
        <v>16</v>
      </c>
      <c r="H33" s="537" t="s">
        <v>1198</v>
      </c>
      <c r="I33" s="414" t="s">
        <v>748</v>
      </c>
      <c r="J33" s="415" t="s">
        <v>748</v>
      </c>
      <c r="K33" s="413">
        <v>30</v>
      </c>
      <c r="L33" s="498" t="s">
        <v>247</v>
      </c>
      <c r="M33" s="473" t="s">
        <v>1157</v>
      </c>
      <c r="N33" s="414" t="s">
        <v>748</v>
      </c>
      <c r="O33" s="415" t="s">
        <v>748</v>
      </c>
      <c r="P33" s="417">
        <v>30</v>
      </c>
      <c r="Q33" s="497" t="s">
        <v>15</v>
      </c>
      <c r="R33" s="638"/>
      <c r="S33" s="509"/>
      <c r="T33" s="509"/>
      <c r="U33" s="413">
        <v>30</v>
      </c>
      <c r="V33" s="498" t="s">
        <v>17</v>
      </c>
      <c r="W33" s="567" t="s">
        <v>1213</v>
      </c>
      <c r="X33" s="416" t="s">
        <v>748</v>
      </c>
      <c r="Y33" s="411" t="s">
        <v>748</v>
      </c>
      <c r="Z33" s="413">
        <v>30</v>
      </c>
      <c r="AA33" s="498" t="s">
        <v>249</v>
      </c>
      <c r="AB33" s="473" t="s">
        <v>1131</v>
      </c>
      <c r="AC33" s="411" t="s">
        <v>748</v>
      </c>
      <c r="AD33" s="411" t="s">
        <v>748</v>
      </c>
      <c r="AE33" s="417">
        <v>30</v>
      </c>
      <c r="AF33" s="510" t="s">
        <v>0</v>
      </c>
      <c r="AG33" s="641"/>
      <c r="AH33" s="511"/>
      <c r="AI33" s="418"/>
      <c r="AJ33" s="413">
        <v>30</v>
      </c>
      <c r="AK33" s="498" t="s">
        <v>130</v>
      </c>
      <c r="AL33" s="629"/>
      <c r="AM33" s="411" t="s">
        <v>748</v>
      </c>
      <c r="AN33" s="411" t="s">
        <v>748</v>
      </c>
      <c r="AO33" s="417">
        <v>30</v>
      </c>
      <c r="AP33" s="497" t="s">
        <v>14</v>
      </c>
      <c r="AQ33" s="470" t="s">
        <v>753</v>
      </c>
      <c r="AR33" s="418"/>
      <c r="AS33" s="418"/>
      <c r="AT33" s="413">
        <v>30</v>
      </c>
      <c r="AU33" s="498" t="s">
        <v>16</v>
      </c>
      <c r="AV33" s="472" t="s">
        <v>1059</v>
      </c>
      <c r="AW33" s="416" t="s">
        <v>748</v>
      </c>
      <c r="AX33" s="411" t="s">
        <v>748</v>
      </c>
      <c r="AY33" s="1096"/>
      <c r="AZ33" s="1097"/>
      <c r="BA33" s="1097"/>
      <c r="BB33" s="1097"/>
      <c r="BC33" s="1098"/>
      <c r="BD33" s="417">
        <v>30</v>
      </c>
      <c r="BE33" s="497" t="s">
        <v>13</v>
      </c>
      <c r="BF33" s="470"/>
      <c r="BG33" s="418"/>
      <c r="BH33" s="418"/>
      <c r="BI33" s="361"/>
      <c r="BJ33" s="361"/>
    </row>
    <row r="34" spans="1:62" ht="65.099999999999994" customHeight="1" thickBot="1">
      <c r="A34" s="1099"/>
      <c r="B34" s="1100"/>
      <c r="C34" s="1100"/>
      <c r="D34" s="1100"/>
      <c r="E34" s="1101"/>
      <c r="F34" s="419">
        <v>31</v>
      </c>
      <c r="G34" s="498" t="s">
        <v>439</v>
      </c>
      <c r="H34" s="537" t="s">
        <v>1121</v>
      </c>
      <c r="I34" s="414" t="s">
        <v>748</v>
      </c>
      <c r="J34" s="538" t="s">
        <v>748</v>
      </c>
      <c r="K34" s="1102"/>
      <c r="L34" s="1103"/>
      <c r="M34" s="1103"/>
      <c r="N34" s="1103"/>
      <c r="O34" s="1104"/>
      <c r="P34" s="506">
        <v>31</v>
      </c>
      <c r="Q34" s="507" t="s">
        <v>20</v>
      </c>
      <c r="R34" s="508"/>
      <c r="S34" s="509"/>
      <c r="T34" s="509"/>
      <c r="U34" s="419">
        <v>31</v>
      </c>
      <c r="V34" s="498" t="s">
        <v>130</v>
      </c>
      <c r="W34" s="476" t="s">
        <v>1212</v>
      </c>
      <c r="X34" s="416" t="s">
        <v>748</v>
      </c>
      <c r="Y34" s="411" t="s">
        <v>748</v>
      </c>
      <c r="Z34" s="1102"/>
      <c r="AA34" s="1103"/>
      <c r="AB34" s="1103"/>
      <c r="AC34" s="1103"/>
      <c r="AD34" s="1104"/>
      <c r="AE34" s="419">
        <v>31</v>
      </c>
      <c r="AF34" s="389" t="s">
        <v>795</v>
      </c>
      <c r="AG34" s="626" t="s">
        <v>1107</v>
      </c>
      <c r="AH34" s="594" t="s">
        <v>748</v>
      </c>
      <c r="AI34" s="595" t="s">
        <v>748</v>
      </c>
      <c r="AJ34" s="1099"/>
      <c r="AK34" s="1100"/>
      <c r="AL34" s="1100"/>
      <c r="AM34" s="1100"/>
      <c r="AN34" s="1101"/>
      <c r="AO34" s="417">
        <v>31</v>
      </c>
      <c r="AP34" s="497" t="s">
        <v>437</v>
      </c>
      <c r="AQ34" s="470" t="s">
        <v>753</v>
      </c>
      <c r="AR34" s="418"/>
      <c r="AS34" s="418"/>
      <c r="AT34" s="419">
        <v>31</v>
      </c>
      <c r="AU34" s="498" t="s">
        <v>439</v>
      </c>
      <c r="AV34" s="684" t="s">
        <v>1093</v>
      </c>
      <c r="AW34" s="594" t="s">
        <v>748</v>
      </c>
      <c r="AX34" s="595" t="s">
        <v>748</v>
      </c>
      <c r="AY34" s="1099"/>
      <c r="AZ34" s="1100"/>
      <c r="BA34" s="1100"/>
      <c r="BB34" s="1100"/>
      <c r="BC34" s="1101"/>
      <c r="BD34" s="578">
        <v>31</v>
      </c>
      <c r="BE34" s="497" t="s">
        <v>249</v>
      </c>
      <c r="BF34" s="470"/>
      <c r="BG34" s="581"/>
      <c r="BH34" s="581"/>
      <c r="BI34" s="361"/>
      <c r="BJ34" s="361"/>
    </row>
    <row r="35" spans="1:62" ht="21">
      <c r="A35" s="694"/>
      <c r="B35" s="695"/>
      <c r="C35" s="439"/>
      <c r="D35" s="696"/>
      <c r="E35" s="696"/>
      <c r="F35" s="439"/>
      <c r="G35" s="439"/>
      <c r="H35" s="439"/>
      <c r="I35" s="442"/>
      <c r="J35" s="442"/>
      <c r="K35" s="439"/>
      <c r="L35" s="439"/>
      <c r="M35" s="439"/>
      <c r="N35" s="442"/>
      <c r="O35" s="442"/>
      <c r="P35" s="439"/>
      <c r="Q35" s="439"/>
      <c r="R35" s="439"/>
      <c r="S35" s="442"/>
      <c r="T35" s="442"/>
      <c r="U35" s="439"/>
      <c r="V35" s="439"/>
      <c r="W35" s="439"/>
      <c r="X35" s="696"/>
      <c r="Y35" s="696"/>
      <c r="Z35" s="439"/>
      <c r="AA35" s="439"/>
      <c r="AB35" s="439"/>
      <c r="AC35" s="696"/>
      <c r="AD35" s="696"/>
      <c r="AE35" s="439"/>
      <c r="AF35" s="439"/>
      <c r="AG35" s="439"/>
      <c r="AH35" s="696"/>
      <c r="AI35" s="696"/>
      <c r="AJ35" s="439"/>
      <c r="AK35" s="439"/>
      <c r="AL35" s="439"/>
      <c r="AM35" s="696"/>
      <c r="AN35" s="696"/>
      <c r="AO35" s="439"/>
      <c r="AP35" s="439"/>
      <c r="AQ35" s="439"/>
      <c r="AR35" s="696"/>
      <c r="AS35" s="696"/>
      <c r="AT35" s="439"/>
      <c r="AU35" s="697"/>
      <c r="AV35" s="439"/>
      <c r="AW35" s="696"/>
      <c r="AX35" s="696"/>
      <c r="AY35" s="439"/>
      <c r="AZ35" s="439"/>
      <c r="BA35" s="439"/>
      <c r="BB35" s="696"/>
      <c r="BC35" s="696"/>
      <c r="BD35" s="439"/>
      <c r="BE35" s="439"/>
      <c r="BF35" s="439"/>
      <c r="BG35" s="696"/>
      <c r="BH35" s="696"/>
    </row>
    <row r="36" spans="1:62" ht="21">
      <c r="A36" s="600"/>
      <c r="B36" s="526"/>
      <c r="C36" s="387"/>
      <c r="D36" s="445"/>
      <c r="E36" s="445"/>
      <c r="F36" s="387"/>
      <c r="G36" s="387"/>
      <c r="H36" s="387"/>
      <c r="I36" s="444"/>
      <c r="J36" s="444"/>
      <c r="K36" s="387"/>
      <c r="L36" s="387"/>
      <c r="M36" s="387"/>
      <c r="N36" s="444"/>
      <c r="O36" s="444"/>
      <c r="P36" s="387"/>
      <c r="Q36" s="387"/>
      <c r="R36" s="387"/>
      <c r="S36" s="444"/>
      <c r="T36" s="444"/>
      <c r="U36" s="387"/>
      <c r="V36" s="387"/>
      <c r="W36" s="387"/>
      <c r="X36" s="445"/>
      <c r="Y36" s="445"/>
      <c r="Z36" s="387"/>
      <c r="AA36" s="387"/>
      <c r="AB36" s="387"/>
      <c r="AC36" s="445"/>
      <c r="AD36" s="445"/>
      <c r="AE36" s="387"/>
      <c r="AF36" s="387"/>
      <c r="AG36" s="387"/>
      <c r="AH36" s="445"/>
      <c r="AI36" s="445"/>
      <c r="AJ36" s="387"/>
      <c r="AK36" s="387"/>
      <c r="AL36" s="387"/>
      <c r="AM36" s="445"/>
      <c r="AN36" s="445"/>
      <c r="AO36" s="387"/>
      <c r="AP36" s="387"/>
      <c r="AQ36" s="387"/>
      <c r="AR36" s="445"/>
      <c r="AS36" s="445"/>
      <c r="AT36" s="387"/>
      <c r="AU36" s="496"/>
      <c r="AV36" s="387"/>
      <c r="AW36" s="445"/>
      <c r="AX36" s="445"/>
      <c r="AY36" s="387"/>
      <c r="AZ36" s="387"/>
      <c r="BA36" s="387"/>
      <c r="BB36" s="445"/>
      <c r="BC36" s="445"/>
      <c r="BD36" s="387"/>
      <c r="BE36" s="387"/>
      <c r="BF36" s="387"/>
      <c r="BG36" s="445"/>
      <c r="BH36" s="445"/>
    </row>
    <row r="37" spans="1:62" ht="21">
      <c r="A37" s="600"/>
      <c r="B37" s="526"/>
      <c r="C37" s="387"/>
      <c r="D37" s="445"/>
      <c r="E37" s="445"/>
      <c r="F37" s="387"/>
      <c r="G37" s="387"/>
      <c r="H37" s="387"/>
      <c r="I37" s="444"/>
      <c r="J37" s="444"/>
      <c r="K37" s="387"/>
      <c r="L37" s="387"/>
      <c r="M37" s="387"/>
      <c r="N37" s="444"/>
      <c r="O37" s="444"/>
      <c r="P37" s="387"/>
      <c r="Q37" s="387"/>
      <c r="R37" s="387"/>
      <c r="S37" s="444"/>
      <c r="T37" s="444"/>
      <c r="U37" s="387"/>
      <c r="V37" s="387"/>
      <c r="W37" s="387"/>
      <c r="X37" s="445"/>
      <c r="Y37" s="445"/>
      <c r="Z37" s="387"/>
      <c r="AA37" s="387"/>
      <c r="AB37" s="387"/>
      <c r="AC37" s="445"/>
      <c r="AD37" s="445"/>
      <c r="AE37" s="387"/>
      <c r="AF37" s="387"/>
      <c r="AG37" s="387"/>
      <c r="AH37" s="445"/>
      <c r="AI37" s="445"/>
      <c r="AJ37" s="387"/>
      <c r="AK37" s="387"/>
      <c r="AL37" s="387"/>
      <c r="AM37" s="445"/>
      <c r="AN37" s="445"/>
      <c r="AO37" s="387"/>
      <c r="AP37" s="387"/>
      <c r="AQ37" s="387"/>
      <c r="AR37" s="445"/>
      <c r="AS37" s="445"/>
      <c r="AT37" s="387"/>
      <c r="AU37" s="496"/>
      <c r="AV37" s="387"/>
      <c r="AW37" s="445"/>
      <c r="AX37" s="445"/>
      <c r="AY37" s="387"/>
      <c r="AZ37" s="387"/>
      <c r="BA37" s="387"/>
      <c r="BB37" s="445"/>
      <c r="BC37" s="445"/>
      <c r="BD37" s="387"/>
      <c r="BE37" s="387"/>
      <c r="BF37" s="387"/>
      <c r="BG37" s="445"/>
      <c r="BH37" s="445"/>
    </row>
    <row r="38" spans="1:62" ht="21" customHeight="1">
      <c r="A38" s="698"/>
      <c r="B38" s="525"/>
      <c r="C38" s="698"/>
      <c r="D38" s="463"/>
      <c r="E38" s="463"/>
      <c r="F38" s="387"/>
      <c r="G38" s="387"/>
      <c r="H38" s="599"/>
      <c r="I38" s="699"/>
      <c r="J38" s="699"/>
      <c r="K38" s="387"/>
      <c r="L38" s="387"/>
      <c r="M38" s="443"/>
      <c r="N38" s="444"/>
      <c r="O38" s="444"/>
      <c r="P38" s="388"/>
      <c r="Q38" s="388"/>
      <c r="R38" s="446"/>
      <c r="S38" s="444"/>
      <c r="T38" s="444"/>
      <c r="U38" s="388"/>
      <c r="V38" s="388"/>
      <c r="W38" s="388"/>
      <c r="X38" s="445"/>
      <c r="Y38" s="445"/>
      <c r="Z38" s="388"/>
      <c r="AA38" s="388"/>
      <c r="AB38" s="388"/>
      <c r="AC38" s="445"/>
      <c r="AD38" s="445"/>
      <c r="AE38" s="388"/>
      <c r="AF38" s="388"/>
      <c r="AG38" s="446"/>
      <c r="AH38" s="445"/>
      <c r="AI38" s="445"/>
      <c r="AJ38" s="388"/>
      <c r="AK38" s="388"/>
      <c r="AL38" s="443"/>
      <c r="AM38" s="445"/>
      <c r="AN38" s="445"/>
      <c r="AO38" s="388"/>
      <c r="AP38" s="388"/>
      <c r="AQ38" s="388"/>
      <c r="AR38" s="445"/>
      <c r="AS38" s="445"/>
      <c r="AT38" s="388"/>
      <c r="AU38" s="496"/>
      <c r="AV38" s="443"/>
      <c r="AW38" s="445"/>
      <c r="AX38" s="445"/>
      <c r="AY38" s="388"/>
      <c r="AZ38" s="388"/>
      <c r="BA38" s="388"/>
      <c r="BB38" s="445"/>
      <c r="BC38" s="445"/>
      <c r="BD38" s="388"/>
      <c r="BE38" s="388"/>
      <c r="BF38" s="446"/>
      <c r="BG38" s="445"/>
      <c r="BH38" s="445"/>
    </row>
    <row r="39" spans="1:62" ht="21">
      <c r="A39" s="599"/>
      <c r="B39" s="525"/>
      <c r="C39" s="447"/>
      <c r="D39" s="463"/>
      <c r="E39" s="463"/>
      <c r="F39" s="387"/>
      <c r="G39" s="387"/>
      <c r="H39" s="446"/>
      <c r="I39" s="444"/>
      <c r="J39" s="444"/>
      <c r="K39" s="387"/>
      <c r="L39" s="387"/>
      <c r="M39" s="448"/>
      <c r="N39" s="444"/>
      <c r="O39" s="444"/>
      <c r="P39" s="387"/>
      <c r="Q39" s="387"/>
      <c r="R39" s="446"/>
      <c r="S39" s="449"/>
      <c r="T39" s="449"/>
      <c r="U39" s="448"/>
      <c r="V39" s="448"/>
      <c r="W39" s="448"/>
      <c r="X39" s="450"/>
      <c r="Y39" s="450"/>
      <c r="Z39" s="448"/>
      <c r="AA39" s="448"/>
      <c r="AB39" s="448"/>
      <c r="AC39" s="450"/>
      <c r="AD39" s="450"/>
      <c r="AE39" s="448"/>
      <c r="AF39" s="448"/>
      <c r="AG39" s="446"/>
      <c r="AH39" s="450"/>
      <c r="AI39" s="450"/>
      <c r="AJ39" s="448"/>
      <c r="AK39" s="448"/>
      <c r="AL39" s="448"/>
      <c r="AM39" s="450"/>
      <c r="AN39" s="450"/>
      <c r="AO39" s="448"/>
      <c r="AP39" s="448"/>
      <c r="AQ39" s="448"/>
      <c r="AR39" s="450"/>
      <c r="AS39" s="450"/>
      <c r="AT39" s="448"/>
      <c r="AU39" s="590"/>
      <c r="AV39" s="443"/>
      <c r="AW39" s="450"/>
      <c r="AX39" s="450"/>
      <c r="AY39" s="448"/>
      <c r="AZ39" s="448"/>
      <c r="BA39" s="448"/>
      <c r="BB39" s="445"/>
      <c r="BC39" s="445"/>
      <c r="BD39" s="388"/>
      <c r="BE39" s="388"/>
      <c r="BF39" s="446"/>
      <c r="BG39" s="451"/>
      <c r="BH39" s="451"/>
    </row>
    <row r="40" spans="1:62" ht="21">
      <c r="A40" s="600"/>
      <c r="B40" s="526"/>
      <c r="C40" s="387"/>
      <c r="D40" s="445"/>
      <c r="E40" s="445"/>
      <c r="F40" s="387"/>
      <c r="G40" s="387"/>
      <c r="H40" s="388"/>
      <c r="I40" s="444"/>
      <c r="J40" s="444"/>
      <c r="K40" s="387"/>
      <c r="L40" s="387"/>
      <c r="M40" s="387"/>
      <c r="N40" s="1094"/>
      <c r="O40" s="1094"/>
      <c r="P40" s="1094"/>
      <c r="Q40" s="1094"/>
      <c r="R40" s="1094"/>
      <c r="S40" s="1094"/>
      <c r="T40" s="1094"/>
      <c r="U40" s="1094"/>
      <c r="V40" s="1094"/>
      <c r="W40" s="1094"/>
      <c r="X40" s="445"/>
      <c r="Y40" s="445"/>
      <c r="Z40" s="387"/>
      <c r="AA40" s="387"/>
      <c r="AB40" s="387"/>
      <c r="AC40" s="445"/>
      <c r="AD40" s="445"/>
      <c r="AE40" s="387"/>
      <c r="AF40" s="387"/>
      <c r="AG40" s="387"/>
      <c r="AH40" s="445"/>
      <c r="AI40" s="445"/>
      <c r="AJ40" s="387"/>
      <c r="AK40" s="387"/>
      <c r="AL40" s="387"/>
      <c r="AM40" s="445"/>
      <c r="AN40" s="445"/>
      <c r="AO40" s="387"/>
      <c r="AP40" s="387"/>
      <c r="AQ40" s="387"/>
      <c r="AR40" s="1095"/>
      <c r="AS40" s="1095"/>
      <c r="AT40" s="1095"/>
      <c r="AU40" s="1095"/>
      <c r="AV40" s="1095"/>
      <c r="AW40" s="445"/>
      <c r="AX40" s="445"/>
      <c r="AY40" s="387"/>
      <c r="AZ40" s="387"/>
      <c r="BA40" s="387"/>
      <c r="BB40" s="1095"/>
      <c r="BC40" s="1095"/>
      <c r="BD40" s="1095"/>
      <c r="BE40" s="1095"/>
      <c r="BF40" s="1095"/>
      <c r="BG40" s="451"/>
      <c r="BH40" s="451"/>
      <c r="BI40" s="364"/>
    </row>
    <row r="41" spans="1:62" ht="21">
      <c r="A41" s="601"/>
      <c r="B41" s="527"/>
      <c r="C41" s="388"/>
      <c r="D41" s="445"/>
      <c r="E41" s="445"/>
      <c r="F41" s="388"/>
      <c r="G41" s="388"/>
      <c r="H41" s="388"/>
      <c r="I41" s="444"/>
      <c r="J41" s="444"/>
      <c r="K41" s="387"/>
      <c r="L41" s="387"/>
      <c r="M41" s="387"/>
      <c r="N41" s="444"/>
      <c r="O41" s="444"/>
      <c r="P41" s="387"/>
      <c r="Q41" s="387"/>
      <c r="R41" s="387"/>
      <c r="S41" s="1095"/>
      <c r="T41" s="1095"/>
      <c r="U41" s="1095"/>
      <c r="V41" s="1095"/>
      <c r="W41" s="1095"/>
      <c r="X41" s="445"/>
      <c r="Y41" s="445"/>
      <c r="Z41" s="387"/>
      <c r="AA41" s="387"/>
      <c r="AB41" s="387"/>
      <c r="AC41" s="445"/>
      <c r="AD41" s="445"/>
      <c r="AE41" s="387"/>
      <c r="AF41" s="387"/>
      <c r="AG41" s="387"/>
      <c r="AH41" s="445"/>
      <c r="AI41" s="445"/>
      <c r="AJ41" s="387"/>
      <c r="AK41" s="387"/>
      <c r="AL41" s="387"/>
      <c r="AM41" s="445"/>
      <c r="AN41" s="445"/>
      <c r="AO41" s="387"/>
      <c r="AP41" s="387"/>
      <c r="AQ41" s="387"/>
      <c r="AR41" s="1095"/>
      <c r="AS41" s="1095"/>
      <c r="AT41" s="1095"/>
      <c r="AU41" s="1095"/>
      <c r="AV41" s="1095"/>
      <c r="AW41" s="445"/>
      <c r="AX41" s="445"/>
      <c r="AY41" s="387"/>
      <c r="AZ41" s="387"/>
      <c r="BA41" s="387"/>
      <c r="BB41" s="1095"/>
      <c r="BC41" s="1095"/>
      <c r="BD41" s="1095"/>
      <c r="BE41" s="1095"/>
      <c r="BF41" s="1095"/>
      <c r="BG41" s="451"/>
      <c r="BH41" s="451"/>
    </row>
  </sheetData>
  <mergeCells count="22">
    <mergeCell ref="BB2:BC2"/>
    <mergeCell ref="BD2:BE2"/>
    <mergeCell ref="A34:E34"/>
    <mergeCell ref="K34:O34"/>
    <mergeCell ref="Z34:AD34"/>
    <mergeCell ref="AJ34:AN34"/>
    <mergeCell ref="AH1:AV1"/>
    <mergeCell ref="AB2:AD2"/>
    <mergeCell ref="AH2:AI2"/>
    <mergeCell ref="C2:E2"/>
    <mergeCell ref="H2:J2"/>
    <mergeCell ref="M2:O2"/>
    <mergeCell ref="R2:T2"/>
    <mergeCell ref="W2:Y2"/>
    <mergeCell ref="S41:W41"/>
    <mergeCell ref="AR41:AV41"/>
    <mergeCell ref="BB41:BF41"/>
    <mergeCell ref="AY32:BC34"/>
    <mergeCell ref="N40:R40"/>
    <mergeCell ref="S40:W40"/>
    <mergeCell ref="AR40:AV40"/>
    <mergeCell ref="BB40:BF4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3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13</vt:i4>
      </vt:variant>
    </vt:vector>
  </HeadingPairs>
  <TitlesOfParts>
    <vt:vector size="32" baseType="lpstr">
      <vt:lpstr>年間計画 R7 </vt:lpstr>
      <vt:lpstr>年間計画 R６ (二校会提出ﾌｧｲﾙ) </vt:lpstr>
      <vt:lpstr>年間計画 R5 (二校会提出ﾌｧｲﾙ)</vt:lpstr>
      <vt:lpstr>年間計画 R5 (CS学校運営会議提出資料)</vt:lpstr>
      <vt:lpstr>年間計画 R5 (これをﾒﾝﾃしていく)</vt:lpstr>
      <vt:lpstr>年間計画 R4</vt:lpstr>
      <vt:lpstr>年間計画 R4 (PTA総会提出)</vt:lpstr>
      <vt:lpstr>年間計画 R4 (給食算出)</vt:lpstr>
      <vt:lpstr>年間計画 R4 (R3第3会定例会付議)</vt:lpstr>
      <vt:lpstr>年間計画R3</vt:lpstr>
      <vt:lpstr>年間計画 (配付)</vt:lpstr>
      <vt:lpstr>年間計画 (配付) (2)</vt:lpstr>
      <vt:lpstr>実質時数計算</vt:lpstr>
      <vt:lpstr>時間割配列</vt:lpstr>
      <vt:lpstr>行事時数</vt:lpstr>
      <vt:lpstr>給食日数</vt:lpstr>
      <vt:lpstr>月当たり時数</vt:lpstr>
      <vt:lpstr>行事時数の基本</vt:lpstr>
      <vt:lpstr>曜日・時限ごとの欠課時数</vt:lpstr>
      <vt:lpstr>月当たり時数!Print_Area</vt:lpstr>
      <vt:lpstr>行事時数!Print_Area</vt:lpstr>
      <vt:lpstr>時間割配列!Print_Area</vt:lpstr>
      <vt:lpstr>実質時数計算!Print_Area</vt:lpstr>
      <vt:lpstr>'年間計画 (配付) (2)'!Print_Area</vt:lpstr>
      <vt:lpstr>'年間計画 R4'!Print_Area</vt:lpstr>
      <vt:lpstr>'年間計画 R4 (PTA総会提出)'!Print_Area</vt:lpstr>
      <vt:lpstr>'年間計画 R4 (R3第3会定例会付議)'!Print_Area</vt:lpstr>
      <vt:lpstr>'年間計画 R4 (給食算出)'!Print_Area</vt:lpstr>
      <vt:lpstr>'年間計画 R5 (これをﾒﾝﾃしていく)'!Print_Area</vt:lpstr>
      <vt:lpstr>'年間計画 R5 (二校会提出ﾌｧｲﾙ)'!Print_Area</vt:lpstr>
      <vt:lpstr>'年間計画 R６ (二校会提出ﾌｧｲﾙ) '!Print_Area</vt:lpstr>
      <vt:lpstr>'年間計画 R7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丸山泰弘;yokozawa</dc:creator>
  <cp:lastModifiedBy>tabaes02</cp:lastModifiedBy>
  <cp:lastPrinted>2025-04-23T10:34:14Z</cp:lastPrinted>
  <dcterms:created xsi:type="dcterms:W3CDTF">1998-03-25T10:05:58Z</dcterms:created>
  <dcterms:modified xsi:type="dcterms:W3CDTF">2025-04-23T10:34:15Z</dcterms:modified>
</cp:coreProperties>
</file>